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88" windowWidth="14808" windowHeight="7836"/>
  </bookViews>
  <sheets>
    <sheet name="Bid Worksheet" sheetId="1" r:id="rId1"/>
    <sheet name="Instructions" sheetId="6" r:id="rId2"/>
    <sheet name="Rentals" sheetId="5" r:id="rId3"/>
    <sheet name="UNIT CODES" sheetId="4" r:id="rId4"/>
  </sheets>
  <definedNames>
    <definedName name="_xlnm.Print_Area" localSheetId="0">'Bid Worksheet'!$A$1:$J$266</definedName>
    <definedName name="_xlnm.Print_Area" localSheetId="1">Instructions!$A$1:$C$105</definedName>
  </definedNames>
  <calcPr calcId="145621"/>
</workbook>
</file>

<file path=xl/calcChain.xml><?xml version="1.0" encoding="utf-8"?>
<calcChain xmlns="http://schemas.openxmlformats.org/spreadsheetml/2006/main">
  <c r="I213" i="1" l="1"/>
  <c r="H213" i="1"/>
  <c r="I212" i="1"/>
  <c r="H212" i="1"/>
  <c r="I211" i="1"/>
  <c r="H211" i="1"/>
  <c r="I210" i="1"/>
  <c r="H210" i="1"/>
  <c r="I209" i="1"/>
  <c r="H209" i="1"/>
  <c r="I208" i="1"/>
  <c r="H208" i="1"/>
  <c r="I207" i="1"/>
  <c r="H207" i="1"/>
  <c r="I206" i="1"/>
  <c r="H206" i="1"/>
  <c r="I205" i="1"/>
  <c r="H205" i="1"/>
  <c r="I204" i="1"/>
  <c r="H204" i="1"/>
  <c r="I203" i="1"/>
  <c r="H203" i="1"/>
  <c r="I202" i="1"/>
  <c r="H202" i="1"/>
  <c r="I201" i="1"/>
  <c r="H201" i="1"/>
  <c r="I200" i="1"/>
  <c r="H200" i="1"/>
  <c r="I199" i="1"/>
  <c r="H199" i="1"/>
  <c r="I198" i="1"/>
  <c r="H198" i="1"/>
  <c r="I197" i="1"/>
  <c r="H197" i="1"/>
  <c r="I196" i="1"/>
  <c r="H196" i="1"/>
  <c r="I195" i="1"/>
  <c r="H195" i="1"/>
  <c r="I194" i="1"/>
  <c r="H194" i="1"/>
  <c r="I193" i="1"/>
  <c r="H193" i="1"/>
  <c r="I192" i="1"/>
  <c r="H192" i="1"/>
  <c r="I191" i="1"/>
  <c r="H191" i="1"/>
  <c r="I190" i="1"/>
  <c r="H190" i="1"/>
  <c r="I189" i="1"/>
  <c r="H189" i="1"/>
  <c r="I188" i="1"/>
  <c r="H188" i="1"/>
  <c r="I187" i="1"/>
  <c r="H187" i="1"/>
  <c r="I186" i="1"/>
  <c r="H186" i="1"/>
  <c r="I185" i="1"/>
  <c r="H185" i="1"/>
  <c r="I184" i="1"/>
  <c r="H184" i="1"/>
  <c r="I183" i="1"/>
  <c r="H183" i="1"/>
  <c r="I182" i="1"/>
  <c r="H182" i="1"/>
  <c r="I181" i="1"/>
  <c r="H181" i="1"/>
  <c r="I180" i="1"/>
  <c r="H180" i="1"/>
  <c r="I179" i="1"/>
  <c r="H179" i="1"/>
  <c r="I178" i="1"/>
  <c r="H178" i="1"/>
  <c r="I177" i="1"/>
  <c r="H177" i="1"/>
  <c r="I176" i="1"/>
  <c r="H176" i="1"/>
  <c r="I175" i="1"/>
  <c r="H175" i="1"/>
  <c r="I174" i="1"/>
  <c r="H174" i="1"/>
  <c r="I173" i="1"/>
  <c r="H173" i="1"/>
  <c r="I172" i="1"/>
  <c r="H172" i="1"/>
  <c r="I171" i="1"/>
  <c r="H171" i="1"/>
  <c r="I170" i="1"/>
  <c r="H170" i="1"/>
  <c r="I169" i="1"/>
  <c r="H169" i="1"/>
  <c r="I168" i="1"/>
  <c r="H168" i="1"/>
  <c r="I167" i="1"/>
  <c r="H167" i="1"/>
  <c r="I166" i="1"/>
  <c r="H166" i="1"/>
  <c r="I165" i="1"/>
  <c r="H165" i="1"/>
  <c r="I164" i="1"/>
  <c r="H164" i="1"/>
  <c r="I163" i="1"/>
  <c r="H163" i="1"/>
  <c r="I162" i="1"/>
  <c r="H162" i="1"/>
  <c r="I161" i="1"/>
  <c r="H161" i="1"/>
  <c r="I160" i="1"/>
  <c r="H160" i="1"/>
  <c r="I159" i="1"/>
  <c r="H159" i="1"/>
  <c r="I158" i="1"/>
  <c r="H158" i="1"/>
  <c r="I157" i="1"/>
  <c r="H157" i="1"/>
  <c r="I156" i="1"/>
  <c r="H156" i="1"/>
  <c r="I155" i="1"/>
  <c r="H155" i="1"/>
  <c r="I154" i="1"/>
  <c r="H154" i="1"/>
  <c r="I153" i="1"/>
  <c r="H153" i="1"/>
  <c r="I152" i="1"/>
  <c r="H152" i="1"/>
  <c r="I151" i="1"/>
  <c r="H151" i="1"/>
  <c r="I150" i="1"/>
  <c r="H150" i="1"/>
  <c r="I149" i="1"/>
  <c r="H149" i="1"/>
  <c r="I148" i="1"/>
  <c r="H148" i="1"/>
  <c r="I147" i="1"/>
  <c r="H147" i="1"/>
  <c r="I146" i="1"/>
  <c r="H146" i="1"/>
  <c r="I145" i="1"/>
  <c r="H145" i="1"/>
  <c r="I144" i="1"/>
  <c r="H144" i="1"/>
  <c r="I143" i="1"/>
  <c r="H143" i="1"/>
  <c r="I142" i="1"/>
  <c r="H142" i="1"/>
  <c r="I141" i="1"/>
  <c r="H141" i="1"/>
  <c r="I140" i="1"/>
  <c r="H140" i="1"/>
  <c r="I139" i="1"/>
  <c r="H139" i="1"/>
  <c r="I138" i="1"/>
  <c r="H138" i="1"/>
  <c r="I137" i="1"/>
  <c r="H137" i="1"/>
  <c r="I136" i="1"/>
  <c r="H136" i="1"/>
  <c r="I135" i="1"/>
  <c r="H135" i="1"/>
  <c r="I134" i="1"/>
  <c r="H134" i="1"/>
  <c r="I133" i="1"/>
  <c r="H133" i="1"/>
  <c r="I132" i="1"/>
  <c r="H132" i="1"/>
  <c r="I131" i="1"/>
  <c r="H131" i="1"/>
  <c r="I130" i="1"/>
  <c r="H130" i="1"/>
  <c r="I129" i="1"/>
  <c r="H129" i="1"/>
  <c r="I128" i="1"/>
  <c r="H128" i="1"/>
  <c r="I127" i="1"/>
  <c r="H127" i="1"/>
  <c r="I126" i="1"/>
  <c r="H126" i="1"/>
  <c r="I125" i="1"/>
  <c r="H125" i="1"/>
  <c r="I124" i="1"/>
  <c r="H124" i="1"/>
  <c r="I123" i="1"/>
  <c r="H123" i="1"/>
  <c r="I122" i="1"/>
  <c r="H122" i="1"/>
  <c r="I121" i="1"/>
  <c r="H121" i="1"/>
  <c r="I120" i="1"/>
  <c r="H120" i="1"/>
  <c r="I119" i="1"/>
  <c r="H119" i="1"/>
  <c r="I118" i="1"/>
  <c r="H118" i="1"/>
  <c r="I117" i="1"/>
  <c r="H117" i="1"/>
  <c r="I116" i="1"/>
  <c r="H116" i="1"/>
  <c r="I115" i="1"/>
  <c r="H115" i="1"/>
  <c r="I114" i="1"/>
  <c r="H114" i="1"/>
  <c r="I113" i="1"/>
  <c r="H113" i="1"/>
  <c r="I112" i="1"/>
  <c r="H112" i="1"/>
  <c r="I111" i="1"/>
  <c r="H111" i="1"/>
  <c r="I110" i="1"/>
  <c r="H110" i="1"/>
  <c r="I109" i="1"/>
  <c r="H109" i="1"/>
  <c r="I108" i="1"/>
  <c r="H108" i="1"/>
  <c r="I107" i="1"/>
  <c r="H107" i="1"/>
  <c r="I106" i="1"/>
  <c r="H106" i="1"/>
  <c r="I105" i="1"/>
  <c r="H105" i="1"/>
  <c r="I104" i="1"/>
  <c r="H104" i="1"/>
  <c r="I103" i="1"/>
  <c r="H103" i="1"/>
  <c r="I102" i="1"/>
  <c r="H102" i="1"/>
  <c r="I101" i="1"/>
  <c r="H101" i="1"/>
  <c r="I100" i="1"/>
  <c r="H100" i="1"/>
  <c r="I99" i="1"/>
  <c r="H99" i="1"/>
  <c r="I98" i="1"/>
  <c r="H98" i="1"/>
  <c r="I97" i="1"/>
  <c r="H97" i="1"/>
  <c r="I96" i="1"/>
  <c r="H96" i="1"/>
  <c r="I95" i="1"/>
  <c r="H95" i="1"/>
  <c r="I94" i="1"/>
  <c r="H94" i="1"/>
  <c r="I93" i="1"/>
  <c r="H93" i="1"/>
  <c r="I92" i="1"/>
  <c r="H92" i="1"/>
  <c r="I91" i="1"/>
  <c r="H91" i="1"/>
  <c r="I90" i="1"/>
  <c r="H90" i="1"/>
  <c r="I89" i="1"/>
  <c r="H89" i="1"/>
  <c r="I88" i="1"/>
  <c r="H88" i="1"/>
  <c r="I87" i="1"/>
  <c r="H87" i="1"/>
  <c r="I86" i="1"/>
  <c r="H86" i="1"/>
  <c r="I85" i="1"/>
  <c r="H85" i="1"/>
  <c r="I84" i="1"/>
  <c r="H84" i="1"/>
  <c r="I83" i="1"/>
  <c r="H83" i="1"/>
  <c r="I82" i="1"/>
  <c r="H82" i="1"/>
  <c r="I81" i="1"/>
  <c r="H81" i="1"/>
  <c r="I80" i="1"/>
  <c r="H80" i="1"/>
  <c r="I79" i="1"/>
  <c r="H79" i="1"/>
  <c r="I78" i="1"/>
  <c r="H78" i="1"/>
  <c r="I77" i="1"/>
  <c r="H77" i="1"/>
  <c r="I76" i="1"/>
  <c r="H76" i="1"/>
  <c r="I75" i="1"/>
  <c r="H75" i="1"/>
  <c r="I74" i="1"/>
  <c r="H74" i="1"/>
  <c r="I73" i="1"/>
  <c r="H73" i="1"/>
  <c r="I72" i="1"/>
  <c r="H72" i="1"/>
  <c r="I71" i="1"/>
  <c r="H71" i="1"/>
  <c r="I70" i="1"/>
  <c r="H70" i="1"/>
  <c r="I69" i="1"/>
  <c r="H69" i="1"/>
  <c r="I68" i="1"/>
  <c r="H68" i="1"/>
  <c r="I67" i="1"/>
  <c r="H67" i="1"/>
  <c r="I66" i="1"/>
  <c r="H66" i="1"/>
  <c r="H235" i="1" l="1"/>
  <c r="H263" i="1" s="1"/>
  <c r="I65" i="1"/>
  <c r="H239" i="1" l="1"/>
  <c r="F254" i="1" l="1"/>
  <c r="H254" i="1" s="1"/>
  <c r="H241" i="1" l="1"/>
  <c r="H238" i="1"/>
  <c r="H248" i="1"/>
  <c r="H246" i="1"/>
  <c r="I257" i="1" l="1"/>
  <c r="H240" i="1" l="1"/>
  <c r="H242" i="1" s="1"/>
  <c r="H264" i="1" s="1"/>
  <c r="F256" i="1" l="1"/>
  <c r="H256" i="1" s="1"/>
  <c r="I219" i="1"/>
  <c r="I218" i="1"/>
  <c r="I217" i="1"/>
  <c r="I214"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H219" i="1"/>
  <c r="H218" i="1"/>
  <c r="H217" i="1"/>
  <c r="H214"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222" i="1" l="1"/>
  <c r="H223" i="1" s="1"/>
  <c r="H220" i="1"/>
  <c r="H221" i="1" s="1"/>
  <c r="F255" i="1"/>
  <c r="H255" i="1" s="1"/>
  <c r="F253" i="1"/>
  <c r="H253" i="1" s="1"/>
  <c r="H249" i="1"/>
  <c r="H245" i="1"/>
  <c r="I220" i="1"/>
  <c r="D229" i="1" s="1"/>
  <c r="H257" i="1" l="1"/>
  <c r="H266" i="1" s="1"/>
  <c r="H229" i="1"/>
  <c r="H261" i="1" s="1"/>
  <c r="H224" i="1"/>
  <c r="H225" i="1" s="1"/>
  <c r="H226" i="1" s="1"/>
  <c r="H260" i="1" s="1"/>
  <c r="D232" i="1"/>
  <c r="H232" i="1" s="1"/>
  <c r="H262" i="1" s="1"/>
  <c r="I221" i="1" l="1"/>
  <c r="I224" i="1" s="1"/>
  <c r="I228" i="1" l="1"/>
  <c r="F247" i="1" s="1"/>
  <c r="H247" i="1" s="1"/>
  <c r="H250" i="1" s="1"/>
  <c r="H265" i="1" s="1"/>
  <c r="H268" i="1" s="1"/>
  <c r="G1" i="1" s="1"/>
</calcChain>
</file>

<file path=xl/sharedStrings.xml><?xml version="1.0" encoding="utf-8"?>
<sst xmlns="http://schemas.openxmlformats.org/spreadsheetml/2006/main" count="913" uniqueCount="427">
  <si>
    <t>Description</t>
  </si>
  <si>
    <t>Quantity</t>
  </si>
  <si>
    <t>Trade Price</t>
  </si>
  <si>
    <t>Unit</t>
  </si>
  <si>
    <t>Labor</t>
  </si>
  <si>
    <t>Total Material</t>
  </si>
  <si>
    <t>Total Hours</t>
  </si>
  <si>
    <t>Tax</t>
  </si>
  <si>
    <t>Markup</t>
  </si>
  <si>
    <t>Direct Labor</t>
  </si>
  <si>
    <t>Man Hours</t>
  </si>
  <si>
    <t>Rate</t>
  </si>
  <si>
    <t>Total</t>
  </si>
  <si>
    <t>Composite Labor Rate</t>
  </si>
  <si>
    <t>Indirect Labor</t>
  </si>
  <si>
    <t>%</t>
  </si>
  <si>
    <t>% of MH</t>
  </si>
  <si>
    <t>Sub Contractor</t>
  </si>
  <si>
    <t>Sub Total</t>
  </si>
  <si>
    <t>General Expenses</t>
  </si>
  <si>
    <t>QTY</t>
  </si>
  <si>
    <t>Cost</t>
  </si>
  <si>
    <t>Site Gas</t>
  </si>
  <si>
    <t>Equipment</t>
  </si>
  <si>
    <t>C</t>
  </si>
  <si>
    <t>UNIT CODES</t>
  </si>
  <si>
    <t>VALUES</t>
  </si>
  <si>
    <t>E</t>
  </si>
  <si>
    <t>M</t>
  </si>
  <si>
    <t>Vendor</t>
  </si>
  <si>
    <t>Project Manager</t>
  </si>
  <si>
    <t>Quoted Materials</t>
  </si>
  <si>
    <t>SUB Total</t>
  </si>
  <si>
    <t>Bulk Material</t>
  </si>
  <si>
    <t>Quoted Material</t>
  </si>
  <si>
    <t>Packer By The</t>
  </si>
  <si>
    <t>Total Job</t>
  </si>
  <si>
    <t>Permit</t>
  </si>
  <si>
    <t>Quote</t>
  </si>
  <si>
    <t>Number of men on job</t>
  </si>
  <si>
    <t>number of trucks</t>
  </si>
  <si>
    <t>Truck days</t>
  </si>
  <si>
    <t xml:space="preserve"> Round trip Miles</t>
  </si>
  <si>
    <t>Estimated fuel Cost per gallon</t>
  </si>
  <si>
    <t>Estimated miles per gallon</t>
  </si>
  <si>
    <t>Truck fuel Cost</t>
  </si>
  <si>
    <t>Estimated Equipment Fuel cost</t>
  </si>
  <si>
    <t>Fuel</t>
  </si>
  <si>
    <t>Temporary Power</t>
  </si>
  <si>
    <t>Fire Alarm</t>
  </si>
  <si>
    <t>Voice Data</t>
  </si>
  <si>
    <t>Acceptance Testing</t>
  </si>
  <si>
    <t>Lighting Quote</t>
  </si>
  <si>
    <t xml:space="preserve">Gear Quote </t>
  </si>
  <si>
    <t>Excavator By The Day</t>
  </si>
  <si>
    <t>Suppliers &amp; Subcontractors</t>
  </si>
  <si>
    <t>LIGHTING</t>
  </si>
  <si>
    <t>GEAR</t>
  </si>
  <si>
    <t>RENTALS</t>
  </si>
  <si>
    <t>Excavators</t>
  </si>
  <si>
    <t xml:space="preserve">Daily </t>
  </si>
  <si>
    <t xml:space="preserve">Monthly </t>
  </si>
  <si>
    <t>Weekly</t>
  </si>
  <si>
    <t>Trencher</t>
  </si>
  <si>
    <t>Bobcat</t>
  </si>
  <si>
    <t>Auger Attachment</t>
  </si>
  <si>
    <t>Packer</t>
  </si>
  <si>
    <t xml:space="preserve">Slab Saw </t>
  </si>
  <si>
    <t>Breaker</t>
  </si>
  <si>
    <t>Core Drill</t>
  </si>
  <si>
    <t>Sizzor Narrow</t>
  </si>
  <si>
    <t>Sizzor All Terain</t>
  </si>
  <si>
    <t>40' Manlift</t>
  </si>
  <si>
    <t>Reach Forklift</t>
  </si>
  <si>
    <t>Incidental Labor</t>
  </si>
  <si>
    <t>Man lift By The</t>
  </si>
  <si>
    <t>Job man-hours</t>
  </si>
  <si>
    <t>Travel Time</t>
  </si>
  <si>
    <t>Forklift By The</t>
  </si>
  <si>
    <t>Acceptance</t>
  </si>
  <si>
    <t xml:space="preserve"> Security Access</t>
  </si>
  <si>
    <t>Access</t>
  </si>
  <si>
    <t xml:space="preserve">Rental Equipment Transportation </t>
  </si>
  <si>
    <t>SQ FT</t>
  </si>
  <si>
    <t>SQ FT cost</t>
  </si>
  <si>
    <t>This rate and percentage can be adjusted to fit your needs, for unproductive labor</t>
  </si>
  <si>
    <t>This rate can be adjusted to fit your needs, For unusual labor at a rate different from above</t>
  </si>
  <si>
    <t>Markups and tax rate can be adjusted to fit your needs</t>
  </si>
  <si>
    <t>These cost or other expenses should be reviewed</t>
  </si>
  <si>
    <t>Rental equipment needed and their cost should be reviewed and adjusted</t>
  </si>
  <si>
    <t>Mileage and fuel cost (to and from the job) can be adjusted</t>
  </si>
  <si>
    <t>Estimate cost or any other added cost, plus or minus</t>
  </si>
  <si>
    <r>
      <t xml:space="preserve">All but the </t>
    </r>
    <r>
      <rPr>
        <i/>
        <sz val="16"/>
        <color theme="0" tint="-0.499984740745262"/>
        <rFont val="Calibri"/>
        <family val="2"/>
        <scheme val="minor"/>
      </rPr>
      <t xml:space="preserve">grey shaded </t>
    </r>
    <r>
      <rPr>
        <i/>
        <sz val="16"/>
        <color rgb="FFFF0000"/>
        <rFont val="Calibri"/>
        <family val="2"/>
        <scheme val="minor"/>
      </rPr>
      <t>cells can be edited to fit your needs</t>
    </r>
  </si>
  <si>
    <t xml:space="preserve">This rate can be adjusted to fit your needs, most clients use their average wage labor cost times two, but this can be adjusted  </t>
  </si>
  <si>
    <t xml:space="preserve">Exceptions and clarifications </t>
  </si>
  <si>
    <t>Title Area</t>
  </si>
  <si>
    <t>Bid #</t>
  </si>
  <si>
    <t>Bid Worksheet</t>
  </si>
  <si>
    <t>Job Name</t>
  </si>
  <si>
    <t>Mainly for internal use, Helps us get base lines on future similar Projects</t>
  </si>
  <si>
    <t xml:space="preserve">SQ FT Cells </t>
  </si>
  <si>
    <t>Bulk Materials</t>
  </si>
  <si>
    <t xml:space="preserve">For Internal use to identify project. </t>
  </si>
  <si>
    <t xml:space="preserve">Labor </t>
  </si>
  <si>
    <t xml:space="preserve">Labor units are based on 80% of NECCA at normal conditions  Some labor units have been adjusted from there or did not fit into a base line and </t>
  </si>
  <si>
    <t xml:space="preserve">needed. </t>
  </si>
  <si>
    <t>Total Labor</t>
  </si>
  <si>
    <t xml:space="preserve">items, the yellow highlight means no labor related to this item  or labor performed by others, material cost only. </t>
  </si>
  <si>
    <t xml:space="preserve">Description </t>
  </si>
  <si>
    <t>We will get these quotes from your favored electrical supplier's in your area, National suppliers, Or we can find suppliers in your area to quote these</t>
  </si>
  <si>
    <t>of any of the vendors listed or pricings he has obtained independent of this document</t>
  </si>
  <si>
    <t>Total Quote</t>
  </si>
  <si>
    <t xml:space="preserve">Total of this item </t>
  </si>
  <si>
    <t>TOTALS SECTION</t>
  </si>
  <si>
    <t>Mark Up</t>
  </si>
  <si>
    <t xml:space="preserve">There are two cells in this line the first is the "percent of markup" it is listed as a default of 15% This can be edited to any percent you choose based on your  </t>
  </si>
  <si>
    <t xml:space="preserve">"Notes for this  </t>
  </si>
  <si>
    <t>Section"</t>
  </si>
  <si>
    <t>This is the total cost of the bulk materials listed above. This cell should not be edited</t>
  </si>
  <si>
    <t xml:space="preserve">This is the total cost of the quoted materials listed above. This cell should not be edited. </t>
  </si>
  <si>
    <t>Total before taxes.</t>
  </si>
  <si>
    <t xml:space="preserve">Two cells listed here the first cell  is for tax rate. If you have not provided us with a tax rate for your area a default rate of 9%  is used this can be changed  </t>
  </si>
  <si>
    <t xml:space="preserve">to the tax rate that you pay in your area.  If this is a tax exempt project a zero can be inserted. The second cell is the total of the tax based on the tax  </t>
  </si>
  <si>
    <t xml:space="preserve">rate chosen. This cell should not be edited. </t>
  </si>
  <si>
    <t xml:space="preserve">The total cost with markups and taxes for all materials needed for this project. </t>
  </si>
  <si>
    <t>Crew Transportation Cost</t>
  </si>
  <si>
    <t>The main thing is to look at is the total. Is this number higher or lower than you expect or want for this job. All cells can be adjusted  to come up with</t>
  </si>
  <si>
    <t xml:space="preserve">an acceptable cost. Default numbers have been inserted only as examples and may not be your own.  </t>
  </si>
  <si>
    <t>Crew Transportation Cost Section</t>
  </si>
  <si>
    <t>Totals Section</t>
  </si>
  <si>
    <t xml:space="preserve">circumstances. Markup should include all cost in procuring materials plus expected profit on these materials. The second cell is the total of this markup  </t>
  </si>
  <si>
    <t xml:space="preserve">There are two cells in this line the first is the "percent of markup" it is listed as a default of 10%. The quoted material is usually at a lower rate because </t>
  </si>
  <si>
    <t xml:space="preserve">The job man-hours are a total of direct, and Indirect hours and are automatically calculated. Incidental labor is not included in these calculations    </t>
  </si>
  <si>
    <t>These hours do not general fit this description. All editable cells (men on job, number of trucks, round trip miles, fuel cost, and MPG  can be adjusted</t>
  </si>
  <si>
    <t xml:space="preserve">Automatically calculated from the bulk and quoted material columns. </t>
  </si>
  <si>
    <t>Instructions to make this worksheet fit your own needs and conditions</t>
  </si>
  <si>
    <t xml:space="preserve">This describes the parts and materials found in the takeoff process of compiling this estimate. Materials are not always described in the same    </t>
  </si>
  <si>
    <t>by different estimators. If you have questions identifying some parts by their description please contact us. Contractor can change description if</t>
  </si>
  <si>
    <t xml:space="preserve">the real conditions found on the job. This should however give you good cost of material necessary to construct this project. </t>
  </si>
  <si>
    <t xml:space="preserve">Cost of materials. Material prices change from month to month even day to day for some items and are different for different suppliers, different </t>
  </si>
  <si>
    <t>parts of the country and for different quantity's of these materials. These are generally counter prices kept as current as possible. These cells can be</t>
  </si>
  <si>
    <t>E= Each, Ft,  C = Hundreds  M = Thousands</t>
  </si>
  <si>
    <t xml:space="preserve">were adjusted by our considerable experience. These cells can be adjusted if contractor feels his labor rate for a particular item is different.  </t>
  </si>
  <si>
    <t xml:space="preserve">Total material cost for this item at stated quantity ( Do not attempt to edit this Colum). </t>
  </si>
  <si>
    <t xml:space="preserve">Total labor cost for this item at stated quantity ( Do not attempt to edit this Colum). </t>
  </si>
  <si>
    <t xml:space="preserve">This column is sometimes used if some bulk materials quoted by a specific vendor or if included in the bulk price or unit price such a "Misc. Hardware".  </t>
  </si>
  <si>
    <r>
      <t xml:space="preserve">All items </t>
    </r>
    <r>
      <rPr>
        <sz val="16"/>
        <rFont val="Calibri"/>
        <family val="2"/>
        <scheme val="minor"/>
      </rPr>
      <t>highlighted yellow</t>
    </r>
    <r>
      <rPr>
        <sz val="16"/>
        <color theme="1"/>
        <rFont val="Calibri"/>
        <family val="2"/>
        <scheme val="minor"/>
      </rPr>
      <t xml:space="preserve"> means  that their cost is contained in the quoted material section or in a unit price such a "Misc. Hardware".  On Labor</t>
    </r>
  </si>
  <si>
    <t xml:space="preserve">This describes the units being priced such as Lighting, Gear, Etc. These are usually specialized materials that need to be quoted to get accurate quotes  </t>
  </si>
  <si>
    <t xml:space="preserve">items. If you are successful in winning this bid, It is important to try and use these vendors to purchase this material they have gone through a great </t>
  </si>
  <si>
    <t>Usually 1 time</t>
  </si>
  <si>
    <t xml:space="preserve">Quoted price. We generally use the lowest quoted price, sometime the low price is incomplete or does not cover all parts necessary for  a complete assembly </t>
  </si>
  <si>
    <t xml:space="preserve">If low price is not selected by us a explanation will be stated in the notes at the bottom of this worksheet. The contractor can if he wishes use the quoted price </t>
  </si>
  <si>
    <t>Usually Each</t>
  </si>
  <si>
    <t xml:space="preserve">The labor to install these quoted items are usually listed above in the unit pricing area. Labor here is generally for unloading and stockpiling these items.   </t>
  </si>
  <si>
    <t>Vendor selected "See vendor selection area"</t>
  </si>
  <si>
    <t xml:space="preserve">based on the default or your chosen rate of markup. This cell should not be edited </t>
  </si>
  <si>
    <t xml:space="preserve">there is less risk that the cost and amounts of these materials are not accurate. your  </t>
  </si>
  <si>
    <t xml:space="preserve"> This rate can be edited to any percent you choose based on your circumstances.</t>
  </si>
  <si>
    <t>The second cell is the total of this markup based on the default or your chosen rate of markup. This cell should not be edited.</t>
  </si>
  <si>
    <t xml:space="preserve">This is the rate charged for direct labor (hours calculated by labor units) Composite Rate:  This is a average crew rate calculated by adding the wages of    </t>
  </si>
  <si>
    <t xml:space="preserve">the crew you think you would use for this job. For a example  if you had a two man crew and one man made $30.00 and a second man made $10 per hr.   </t>
  </si>
  <si>
    <t xml:space="preserve">any predetermined amount of hours. The next cell is rate it can be changed to any rate you wish.  </t>
  </si>
  <si>
    <t>Incidental Hours</t>
  </si>
  <si>
    <t xml:space="preserve">Hours for specific task whether related or not to direct labor. Any rate can be chosen.  </t>
  </si>
  <si>
    <t xml:space="preserve">$30.00 plus $10.00 equals $40.00 Divided by two (2 man crew) would mage the crews average pay or cost at $20 per Hr. Next you would find a multiplier   </t>
  </si>
  <si>
    <t xml:space="preserve">that works for you. The multiplier covers the cost to employee your crew ( SSI, benefits, Etc.) your overhead and profit.  We have found that multipliers usually   </t>
  </si>
  <si>
    <t xml:space="preserve">run between 1.5 to 2 sometimes higher  depending on your company's needs but also by what the market will allow in your area. So if your crew cost was </t>
  </si>
  <si>
    <t xml:space="preserve">$20.00 and your multiplier is 2 your Composite rate would be $40.00. Insert that number in that cell. I have used $35 as a default rate feel free to change </t>
  </si>
  <si>
    <t xml:space="preserve">that to suit your needs. Remember that experience in bidding will help you adjust your comp rate and markups to make your bids more successful in your       </t>
  </si>
  <si>
    <t xml:space="preserve">market. Also your crews can be more effect than the average making it possible to lower your comp rate and still be successful. Follow ups on your bids </t>
  </si>
  <si>
    <t xml:space="preserve">will help you to get your rates to the place that will win bids  on a consistent basis. The Total  cell should not be edited. </t>
  </si>
  <si>
    <t xml:space="preserve">This is for labor not directly chargeable to materials Usually non working supervisor. The first cell is set at percentage of direct labor It can be changed to </t>
  </si>
  <si>
    <t>Subcontractors</t>
  </si>
  <si>
    <t xml:space="preserve">This is for cost of any subcontractor needed for this project.  The first cell is for the selected contractors cost. The second is for the markup on their cost </t>
  </si>
  <si>
    <t>Suppliers and Subcontractors</t>
  </si>
  <si>
    <t xml:space="preserve">in this project. Remember low price is not always used the completeness and other factors are considered also. See notes at the bottom.  </t>
  </si>
  <si>
    <t xml:space="preserve">This is for rental equipment, Number of pieces, Cost and mark up cells are provided Some example rental rates we have found are listed on the "Rentals </t>
  </si>
  <si>
    <t xml:space="preserve">Tab".  The area to the right of this is used to calculate fuel cost for this equipment. </t>
  </si>
  <si>
    <t>can be adjusted to suit your needs</t>
  </si>
  <si>
    <t xml:space="preserve">Totals </t>
  </si>
  <si>
    <t xml:space="preserve">this time. This is followed by the grand total of the estimate.   </t>
  </si>
  <si>
    <t xml:space="preserve">Alternates </t>
  </si>
  <si>
    <t>Alternates</t>
  </si>
  <si>
    <t>NA</t>
  </si>
  <si>
    <t>Exceptions and Clarifications</t>
  </si>
  <si>
    <t xml:space="preserve">of.  </t>
  </si>
  <si>
    <t xml:space="preserve">Totals from above. The last cell is editable it can contain the cost of this estimate or any final adjustments plus or minus that you would like to insert at </t>
  </si>
  <si>
    <t xml:space="preserve">we will include this in your quote to save you time analyzing  your quote. </t>
  </si>
  <si>
    <t>Thank You</t>
  </si>
  <si>
    <t xml:space="preserve">This is for Misc. expenses, Permit , Temp lighting, Etc. These are generally at set cost and no markup is added. The site fuel cells are automatically set using    </t>
  </si>
  <si>
    <t xml:space="preserve">the total fuel cost in the crew transportation section and the fuel cost listed to the right of the rental equipment. All General Expense except site fuel cost </t>
  </si>
  <si>
    <t>These columns are on the far right hand side of the worksheet. This is used to tally competing suppliers and subcontractors quotes for different categories</t>
  </si>
  <si>
    <t xml:space="preserve">Alternates to the bid can follow using the same worksheet as above if necessary. If alternates are used another bid with alternate tally will follow.  </t>
  </si>
  <si>
    <t xml:space="preserve">In this area we will list any exceptions or clarifications that we think you might include in your Witten proposal or at least we feel that you should be aware </t>
  </si>
  <si>
    <t xml:space="preserve">For returning Customers if you want to let us know of specific values you always want to use in your estimate  for the rates and markups, let us know  </t>
  </si>
  <si>
    <t>Also please remember that all this information that you provide us and that we provide you will be kept with the utmost of privacy. Our business is built</t>
  </si>
  <si>
    <t xml:space="preserve">on our confidentiality. </t>
  </si>
  <si>
    <t xml:space="preserve">Number of items counted. Great care has been taken to capture and count all items found on the drawings, but the drawings do not always match </t>
  </si>
  <si>
    <t xml:space="preserve">edited if the contractor has a different cost, or reduced if these items are in company surplus stock, or changed for any other reason.   </t>
  </si>
  <si>
    <t xml:space="preserve">we may not be able to get the best pricing on future estimates. </t>
  </si>
  <si>
    <t xml:space="preserve">and use these subcontractors to purchase these services as they have gone through a great deal of cost to work up these quotes, If we ignore these efforts    </t>
  </si>
  <si>
    <t xml:space="preserve">deal of cost to work up these quotes, If we ignore these efforts we may not be able to get the best pricing on future estimates.    </t>
  </si>
  <si>
    <t xml:space="preserve">We have chosen 10% as a default rate, change that if you want. If you win the is project,  If you are successful in winning this bid, It is important to try </t>
  </si>
  <si>
    <t>ADJUST THIS RATE TO SUIT YOUR NEEDS</t>
  </si>
  <si>
    <t>I have assumed not over 60'</t>
  </si>
  <si>
    <t xml:space="preserve">no indication of their size. Panels UPS-P and UPS P2E I have used their feeder wire size to size these panels.   </t>
  </si>
  <si>
    <t>BID #  08-19-018</t>
  </si>
  <si>
    <t>Bid Worksheet: Federal Reserve</t>
  </si>
  <si>
    <t>Fixture L1-4</t>
  </si>
  <si>
    <t>Fixture L1-8</t>
  </si>
  <si>
    <t>Fixture L1-12</t>
  </si>
  <si>
    <t>Fixture L1-16</t>
  </si>
  <si>
    <t>Fixture L1-20</t>
  </si>
  <si>
    <t>Fixture L1-24</t>
  </si>
  <si>
    <t>Fixture L2-4</t>
  </si>
  <si>
    <t>Fixture L2-8</t>
  </si>
  <si>
    <t>Fixture L3</t>
  </si>
  <si>
    <t>Fixture L4</t>
  </si>
  <si>
    <t>Fixture L6</t>
  </si>
  <si>
    <t>Fixture L8</t>
  </si>
  <si>
    <t>Fixture L9</t>
  </si>
  <si>
    <t>Fixture D1</t>
  </si>
  <si>
    <t>Fixture D2</t>
  </si>
  <si>
    <t>Fixture D4</t>
  </si>
  <si>
    <t>Fixture C</t>
  </si>
  <si>
    <t>Fixture L1</t>
  </si>
  <si>
    <t>Panel L2C</t>
  </si>
  <si>
    <t>Panel P2C</t>
  </si>
  <si>
    <t>Panel P2C1</t>
  </si>
  <si>
    <t>Panel P2E1</t>
  </si>
  <si>
    <t>Panel UPSP2C</t>
  </si>
  <si>
    <t>Panel L2 DP</t>
  </si>
  <si>
    <t>New Main Breaker 400A 480V</t>
  </si>
  <si>
    <t>Panel L2E</t>
  </si>
  <si>
    <t>Transformer TP2E</t>
  </si>
  <si>
    <t>Panel P2E</t>
  </si>
  <si>
    <t>Panel EP2E</t>
  </si>
  <si>
    <t>Panel EL2E</t>
  </si>
  <si>
    <t>Panel UPS-P2E</t>
  </si>
  <si>
    <t xml:space="preserve">  1/2" CONDUIT - EMT</t>
  </si>
  <si>
    <t xml:space="preserve">  3/4" CONDUIT - EMT</t>
  </si>
  <si>
    <t>1"     CONDUIT - EMT</t>
  </si>
  <si>
    <t>1 1/4" CONDUIT - EMT</t>
  </si>
  <si>
    <t>2 1/2" CONDUIT - EMT</t>
  </si>
  <si>
    <t>4"     CONDUIT - EMT</t>
  </si>
  <si>
    <t xml:space="preserve">  3/4" CONDUIT - EMT - RED FIRE ALARM</t>
  </si>
  <si>
    <t>1 1/4" ELBOW 90 DEG - EMT</t>
  </si>
  <si>
    <t>2 1/2" ELBOW 90 DEG - EMT</t>
  </si>
  <si>
    <t>4 x 36" RAD ELBOW 90 DEG - EMT</t>
  </si>
  <si>
    <t xml:space="preserve">  1/2" CONN SS STL - EMT</t>
  </si>
  <si>
    <t xml:space="preserve">  3/4" CONN SS STL - EMT</t>
  </si>
  <si>
    <t>1"     CONN SS STL - EMT</t>
  </si>
  <si>
    <t>1 1/4" CONN SS STL - EMT</t>
  </si>
  <si>
    <t>2 1/2" CONN SS STL - EMT</t>
  </si>
  <si>
    <t xml:space="preserve">  1/2" COUPLING SS STL - EMT</t>
  </si>
  <si>
    <t xml:space="preserve">  3/4" COUPLING SS STL - EMT</t>
  </si>
  <si>
    <t>1"     COUPLING SS STL - EMT</t>
  </si>
  <si>
    <t>1 1/4" COUPLING SS STL - EMT</t>
  </si>
  <si>
    <t>2 1/2" COUPLING SS STL - EMT</t>
  </si>
  <si>
    <t>1 1/4" CONN COMP STL - EMT</t>
  </si>
  <si>
    <t>2 1/2" CONN COMP STL - EMT</t>
  </si>
  <si>
    <t>4"     CONN COMP STL - EMT</t>
  </si>
  <si>
    <t>1 1/4" COUPLING COMP STL - EMT</t>
  </si>
  <si>
    <t>4"     COUPLING COMP STL - EMT</t>
  </si>
  <si>
    <t>1 1/4" TYPE LB STD CONDUIT BODY - EMT - ALUM</t>
  </si>
  <si>
    <t>2 1/2" TYPE LB STD CONDUIT BODY - EMT - ALUM</t>
  </si>
  <si>
    <t xml:space="preserve">  3/4" INSULATING BUSHING - EMT</t>
  </si>
  <si>
    <t xml:space="preserve">  3/4x CLOSE NIPPLE - RMC - GALV</t>
  </si>
  <si>
    <t>1 1/4x 12"    NIPPLE - RMC - GALV</t>
  </si>
  <si>
    <t>2 1/2x 12"    NIPPLE - RMC - GALV</t>
  </si>
  <si>
    <t>1 1/4" CONN THRD HUB INSUL W/ GRD LUG -  MALL STG4</t>
  </si>
  <si>
    <t>2 1/2" CONN THRD HUB INSUL W/ GRD LUG - MALL STG7</t>
  </si>
  <si>
    <t xml:space="preserve">  3/4" LOCKNUT - STEEL</t>
  </si>
  <si>
    <t>1"     LOCKNUT - STEEL</t>
  </si>
  <si>
    <t>1 1/4" LOCKNUT - STEEL</t>
  </si>
  <si>
    <t>4"     BUSHING - PLASTIC</t>
  </si>
  <si>
    <t xml:space="preserve">  3/4" 1-H STRAP - RMC - STEEL</t>
  </si>
  <si>
    <t>1"     1-H STRAP - RMC - STEEL</t>
  </si>
  <si>
    <t>1 1/4" 1-H STRAP - RMC - STEEL</t>
  </si>
  <si>
    <t xml:space="preserve">  1/2" 1-H STRAP - EMT - STEEL</t>
  </si>
  <si>
    <t xml:space="preserve">  3/4" 1-H STRAP - EMT - STEEL</t>
  </si>
  <si>
    <t>1"     1-H STRAP - EMT - STEEL</t>
  </si>
  <si>
    <t>1 1/4" 1-H STRAP - EMT - STEEL</t>
  </si>
  <si>
    <t xml:space="preserve">  3/4" 2-PC CONDUIT STRUT CLAMP</t>
  </si>
  <si>
    <t>1 1/4" 2-PC CONDUIT STRUT CLAMP</t>
  </si>
  <si>
    <t>4"     2-PC CONDUIT STRUT CLAMP</t>
  </si>
  <si>
    <t xml:space="preserve">  1/2" SPRING STL CONDUIT CLAMP W/ BOLT</t>
  </si>
  <si>
    <t>1/2 OR 3/4" SNAP CLOSE CLIP - SIDE MNT TO MTL STUD SUPPORT</t>
  </si>
  <si>
    <t xml:space="preserve">  3/4" FLEX - ALUMINUM</t>
  </si>
  <si>
    <t xml:space="preserve">  3/4" CONN FLEX DC SQUEEZE STRAIGHT</t>
  </si>
  <si>
    <t xml:space="preserve">  3/4" FLEX - LIQUIDTIGHT METALLIC - GRAY</t>
  </si>
  <si>
    <t>2"     FLEX - LIQUIDTIGHT METALLIC - GRAY</t>
  </si>
  <si>
    <t>3"     FLEX - LIQUIDTIGHT METALLIC - GRAY</t>
  </si>
  <si>
    <t xml:space="preserve">  3/4" CONN STRAIGHT - LIQUIDTIGHT DIECAST</t>
  </si>
  <si>
    <t>2"     CONN STRAIGHT - LIQUIDTIGHT DIECAST</t>
  </si>
  <si>
    <t>3"     CONN STRAIGHT - LIQUIDTIGHT DIECAST</t>
  </si>
  <si>
    <t xml:space="preserve">  3/4" CONDUIT - PVC40</t>
  </si>
  <si>
    <t>1"     CONDUIT - PVC40</t>
  </si>
  <si>
    <t>1 1/4" CONDUIT - PVC40</t>
  </si>
  <si>
    <t>1"     ELBOW 90 DEG - PVC40</t>
  </si>
  <si>
    <t>1 1/4" ELBOW 90 DEG - PVC40</t>
  </si>
  <si>
    <t>1"     COUPLING - PVC</t>
  </si>
  <si>
    <t>1 1/4" COUPLING - PVC</t>
  </si>
  <si>
    <t xml:space="preserve">  3/4" ADAPTER MALE - PVC</t>
  </si>
  <si>
    <t>1"     ADAPTER MALE - PVC</t>
  </si>
  <si>
    <t>1 1/4" ADAPTER MALE - PVC</t>
  </si>
  <si>
    <t>1"     ADAPTER FEM - PVC</t>
  </si>
  <si>
    <t>1 1/4" ADAPTER FEM - PVC</t>
  </si>
  <si>
    <t># 2 THHN BLACK</t>
  </si>
  <si>
    <t>#12 THHN BLACK</t>
  </si>
  <si>
    <t>#1/0 THHN BLACK</t>
  </si>
  <si>
    <t>#300 MCM THHN BLACK</t>
  </si>
  <si>
    <t>#500 MCM THHN BLACK</t>
  </si>
  <si>
    <t>#12/2C SOLID CABLE MC - STL ARMOR</t>
  </si>
  <si>
    <t>#10/2C SOLID CABLE MC - STL ARMOR</t>
  </si>
  <si>
    <t>#12/3C SOLID CABLE MC - STL ARMOR</t>
  </si>
  <si>
    <t>#12/2C CORD - SOW</t>
  </si>
  <si>
    <t>3/8" CONN SADDLEGRIP DC FOR FLEX / AC-90 / MC</t>
  </si>
  <si>
    <t>1/2" CONN SADDLEGRIP DC FOR FLEX / AC-90 / MC</t>
  </si>
  <si>
    <t>3/4" CONN SADDLEGRIP DC FOR FLEX / AC-90 / MC</t>
  </si>
  <si>
    <t>COMPRESSION LUG - CU W/ 1-  9/32" HOLE - # 4 CU WIRE</t>
  </si>
  <si>
    <t>COMPRESSION LUG - CU W/ 1- 13/32" HOLE - #3/0 CU WIRE</t>
  </si>
  <si>
    <t>COMPRESSION LUG - CU W/ 2-  9/32" HOLE - # 4 CU WIRE</t>
  </si>
  <si>
    <t>COMPRESSION LUG - CU W/ 2-  9/32" HOLE - # 1 CU WIRE</t>
  </si>
  <si>
    <t>COMPRESSION LUG - CU W/ 2- 13/32" HOLE - #4/0 CU WIRE</t>
  </si>
  <si>
    <t>COMPRESSION LUG - CU W/ 2-  9/16" HOLE - #300 CU WIRE</t>
  </si>
  <si>
    <t>KS22  # 6 STRD TO # 2 SOL CU SPLIT BOLT CONNECTOR</t>
  </si>
  <si>
    <t>WIRE CONN YEL</t>
  </si>
  <si>
    <t>WIRE CONN RED</t>
  </si>
  <si>
    <t xml:space="preserve">  1/8" POLYTWINE</t>
  </si>
  <si>
    <t>4x 1 1/2" OCT BOX 1/2" KO</t>
  </si>
  <si>
    <t>4x 1 1/2" OCT BOX 1/2" KO W/ RCSD SIDE BRKT</t>
  </si>
  <si>
    <t>4x 1 1/2" OCT BOX 1/2" KO W/ BAR HNGR</t>
  </si>
  <si>
    <t>4x 1 1/2" OCT BOX AC-90 CLAMP W/ BAR HNGR</t>
  </si>
  <si>
    <t>4" OCT BLANK COVER</t>
  </si>
  <si>
    <t>4x 1 1/2" SQ BOX COMB KO</t>
  </si>
  <si>
    <t>4x 1 1/2" SQ BOX COMB KO W/ FLUSH SIDE MNT BRKT</t>
  </si>
  <si>
    <t>4x 1 1/2" SQ BOX COMB KO W/ FLUSH MTL STUD BRKT</t>
  </si>
  <si>
    <t>4x 2 1/8" SQ BOX COMB KO</t>
  </si>
  <si>
    <t>4" SQ 1G PLSTR RING 5/8" RISE</t>
  </si>
  <si>
    <t>4" SQ 2G PLSTR RING 5/8" RISE</t>
  </si>
  <si>
    <t>4" SQ BLANK COVER</t>
  </si>
  <si>
    <t>4 11/16x 2 1/8" SQ BOX COMB KO</t>
  </si>
  <si>
    <t>4 11/16x 2 1/8" SQ BOX 1" KO</t>
  </si>
  <si>
    <t>4 11/16" SQ BLANK COVER</t>
  </si>
  <si>
    <t>4 11/16" SQ 1G PLSTR RING 5/8" RISE</t>
  </si>
  <si>
    <t>4 11/16" SQ 2G PLSTR RING 5/8" RISE</t>
  </si>
  <si>
    <t>1G 2"D DC ALUM BOX W/ LUGS &amp; 3x   3/4" HUBS GRY</t>
  </si>
  <si>
    <t>1G ALUM BLANK WP BOX MNT COVER GRY</t>
  </si>
  <si>
    <t>1G VERT MNT STD DEPTH WP TOGGLE SW CVR</t>
  </si>
  <si>
    <t>GROUND SCREW W/ INSUL #12 LEAD</t>
  </si>
  <si>
    <t xml:space="preserve">RFB4 4 Gang Floor Box </t>
  </si>
  <si>
    <t xml:space="preserve">DURA BLOCK DB2318  12" X 14" </t>
  </si>
  <si>
    <t xml:space="preserve"> 6" Wx 2" D WIRE MESH CABLE TRAY - ZINC PLTD</t>
  </si>
  <si>
    <t>12" Wx 2" D WIRE MESH CABLE TRAY - ZINC PLTD</t>
  </si>
  <si>
    <t>HARDWARE KIT FOR 1-TEE OR 2-90s</t>
  </si>
  <si>
    <t>UNIVERSAL BOLT-ON SPLICE BAR - 10.75" LONG</t>
  </si>
  <si>
    <t xml:space="preserve"> 6" WIDE TRAY- FORM 90 DEG BEND</t>
  </si>
  <si>
    <t xml:space="preserve">  3/4"x 10' GALV GRD ROD</t>
  </si>
  <si>
    <t xml:space="preserve">BURNDY GAR6426 5/8-3/4" Rod TO #2/0 STR </t>
  </si>
  <si>
    <t xml:space="preserve">BURNDY GAR6429 5/8-3/4" Rod TO #250 STR </t>
  </si>
  <si>
    <t>Grn Buss Gr 1/4" X 2" X 15"  Erico  EGBA14215TES</t>
  </si>
  <si>
    <t>#10x 1     P/H SELF-TAP SCREW</t>
  </si>
  <si>
    <t>#8x   1/2 WAFER HEAD SHEET MTL SCREW</t>
  </si>
  <si>
    <t>BEAM CLAMP FOR 1/2-13 ROD OR STRUT END TO 1" FLNG</t>
  </si>
  <si>
    <t>#12 CEILING WIRE</t>
  </si>
  <si>
    <t>1G TGL SWITCH PLATE - PLASTIC IVY</t>
  </si>
  <si>
    <t>2G TGL SWITCH PLATE - PLASTIC IVY</t>
  </si>
  <si>
    <t>1G SINGLE REC PLATE - PLASTIC IVY</t>
  </si>
  <si>
    <t>1G DUPLEX REC PLATE - PLASTIC IVY</t>
  </si>
  <si>
    <t>2G DUPLEX REC PLATE - PLASTIC IVY</t>
  </si>
  <si>
    <t>1G DECORATOR PLATE - PLASTIC IVY</t>
  </si>
  <si>
    <t xml:space="preserve">Blue Face Plate </t>
  </si>
  <si>
    <t>20A 120-277V S/P SW - TOGGLE IVY (SG)</t>
  </si>
  <si>
    <t>DIMMER SW</t>
  </si>
  <si>
    <t>Wall OCC Switch</t>
  </si>
  <si>
    <t>20A 250V 4W 3PH REC - BLK (SG)</t>
  </si>
  <si>
    <t>20A 125V DUP REC - IVY (SG)</t>
  </si>
  <si>
    <t>20A 125V DUP REC - BLUE</t>
  </si>
  <si>
    <t>20A 125V DUP REC - GFCI IVY (SG)</t>
  </si>
  <si>
    <t>20A 125V 3W STRAIGHT PLUG - BLK (SG)</t>
  </si>
  <si>
    <t>BPB RECEIVING AND UNLOAD</t>
  </si>
  <si>
    <t>BPB PUT INTO PLACE</t>
  </si>
  <si>
    <t>30A 250V DSN SW FUSIBLE - NEMA  1</t>
  </si>
  <si>
    <t>TRANSFORMER RECEIVE AND UNLOAD</t>
  </si>
  <si>
    <t>TRANSFORMER PUT INTO PLACE</t>
  </si>
  <si>
    <t># 8 WIRE POWER TERM</t>
  </si>
  <si>
    <t># 4 WIRE POWER TERM</t>
  </si>
  <si>
    <t># 3 WIRE POWER TERM</t>
  </si>
  <si>
    <t># 2 WIRE POWER TERM</t>
  </si>
  <si>
    <t># 1 WIRE POWER TERM</t>
  </si>
  <si>
    <t>#4/0 WIRE POWER TERM</t>
  </si>
  <si>
    <t>#300 WIRE POWER TERM</t>
  </si>
  <si>
    <t>#500 WIRE POWER TERM</t>
  </si>
  <si>
    <t>8' WRAP-AROUND LED</t>
  </si>
  <si>
    <t>4' STRIP LED</t>
  </si>
  <si>
    <t>8' STRIP LED</t>
  </si>
  <si>
    <t>DEMO FIXTURE 2' x 2' RCSD</t>
  </si>
  <si>
    <t>DEMO RECEPTACLE</t>
  </si>
  <si>
    <t>DEMO SWITCH</t>
  </si>
  <si>
    <t>DEMO TEL/DATA OUTLET</t>
  </si>
  <si>
    <t>Relocate T UPS-P2</t>
  </si>
  <si>
    <t>CEILING OCC SENSOR</t>
  </si>
  <si>
    <t>Core Drill Floor</t>
  </si>
  <si>
    <t xml:space="preserve">This estimate is based on the electrical drawing  #E-    Mechanical architectural drawings if included were used as reference only. </t>
  </si>
  <si>
    <t>Addendums #  were considered.</t>
  </si>
  <si>
    <t xml:space="preserve">Any material cost or labor units can be adjusted to fit your needs. See the "Instruction Tab" for more detailed information. </t>
  </si>
  <si>
    <t>#10 THHN Black</t>
  </si>
  <si>
    <t># 8 THHN Black</t>
  </si>
  <si>
    <t># 4 THHN Black</t>
  </si>
  <si>
    <t># 3 THHN Black</t>
  </si>
  <si>
    <t># 1 THHN Black</t>
  </si>
  <si>
    <t>#4/0 THHN Black</t>
  </si>
  <si>
    <t>Misc. Hardware</t>
  </si>
  <si>
    <t>Connect Existing conduit &amp; Wire to new Panel</t>
  </si>
  <si>
    <t>Total Quotes</t>
  </si>
  <si>
    <t xml:space="preserve">I do not know the distance or obstacles between  SWBD DS-PHA on the roof and new L2DP. I have assumed 100' </t>
  </si>
  <si>
    <t xml:space="preserve">Panels EP2E and EL2E  are to be tied into existing wire and conduit, It is not shown how these conduits have become existing. No panel Demolition is shown.   </t>
  </si>
  <si>
    <t>Existing Transformer EP2C3 is shown as existing to be relocated. From where?  Where is the underfloor pull box in comparison to the new transformer location</t>
  </si>
  <si>
    <t xml:space="preserve">Several New Panels are shown on the one line that are not listed with panel schedules but there size is listed on the one line. There are some panels with  </t>
  </si>
  <si>
    <t>Basket Tray Quote</t>
  </si>
  <si>
    <t>Exceptions from Vendors</t>
  </si>
  <si>
    <t>There was a 400A breaker for a unidentified panel A Allowance of $3,700.00 for the breaker and $750 for the supporting hardware</t>
  </si>
  <si>
    <t xml:space="preserve">There was no panel schedual for panel P2E was made. </t>
  </si>
  <si>
    <t xml:space="preserve">For Lighting some incomplete and /or invalid Part numbers were supplied some fixtures subject to approval </t>
  </si>
  <si>
    <t>Special mounting hardware was not identifed and is not included in this quote</t>
  </si>
  <si>
    <t xml:space="preserve">Vendor Quotes are attached see complete qualifications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</si>
</sst>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
    <numFmt numFmtId="165" formatCode="0.0%"/>
  </numFmts>
  <fonts count="28" x14ac:knownFonts="1">
    <font>
      <sz val="11"/>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1"/>
      <color theme="1"/>
      <name val="Calibri"/>
      <family val="2"/>
      <scheme val="minor"/>
    </font>
    <font>
      <b/>
      <sz val="16"/>
      <color theme="1"/>
      <name val="Calibri"/>
      <family val="2"/>
      <scheme val="minor"/>
    </font>
    <font>
      <b/>
      <sz val="20"/>
      <color theme="1"/>
      <name val="Calibri"/>
      <family val="2"/>
      <scheme val="minor"/>
    </font>
    <font>
      <sz val="16"/>
      <color rgb="FFFF0000"/>
      <name val="Calibri"/>
      <family val="2"/>
      <scheme val="minor"/>
    </font>
    <font>
      <i/>
      <sz val="16"/>
      <color rgb="FFFF0000"/>
      <name val="Calibri"/>
      <family val="2"/>
      <scheme val="minor"/>
    </font>
    <font>
      <sz val="16"/>
      <name val="Calibri"/>
      <family val="2"/>
      <scheme val="minor"/>
    </font>
    <font>
      <i/>
      <sz val="16"/>
      <color theme="0" tint="-0.499984740745262"/>
      <name val="Calibri"/>
      <family val="2"/>
      <scheme val="minor"/>
    </font>
    <font>
      <b/>
      <i/>
      <sz val="16"/>
      <name val="Calibri"/>
      <family val="2"/>
      <scheme val="minor"/>
    </font>
    <font>
      <b/>
      <sz val="16"/>
      <name val="Calibri"/>
      <family val="2"/>
      <scheme val="minor"/>
    </font>
    <font>
      <b/>
      <sz val="24"/>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9"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cellStyleXfs>
  <cellXfs count="112">
    <xf numFmtId="0" fontId="0" fillId="0" borderId="0" xfId="0"/>
    <xf numFmtId="0" fontId="17" fillId="0" borderId="0" xfId="0" applyFont="1"/>
    <xf numFmtId="0" fontId="19" fillId="0" borderId="0" xfId="0" applyFont="1"/>
    <xf numFmtId="0" fontId="17" fillId="0" borderId="1" xfId="0" applyFont="1" applyBorder="1"/>
    <xf numFmtId="164" fontId="17" fillId="0" borderId="1" xfId="0" applyNumberFormat="1" applyFont="1" applyBorder="1"/>
    <xf numFmtId="164" fontId="17" fillId="2" borderId="1" xfId="0" applyNumberFormat="1" applyFont="1" applyFill="1" applyBorder="1"/>
    <xf numFmtId="9" fontId="17" fillId="0" borderId="0" xfId="1" applyFont="1"/>
    <xf numFmtId="164" fontId="19" fillId="3" borderId="0" xfId="0" applyNumberFormat="1" applyFont="1" applyFill="1" applyBorder="1"/>
    <xf numFmtId="0" fontId="17" fillId="0" borderId="0" xfId="0" applyFont="1" applyAlignment="1">
      <alignment horizontal="center"/>
    </xf>
    <xf numFmtId="164" fontId="19" fillId="2" borderId="1" xfId="0" applyNumberFormat="1" applyFont="1" applyFill="1" applyBorder="1"/>
    <xf numFmtId="9" fontId="17" fillId="0" borderId="1" xfId="1" applyFont="1" applyBorder="1"/>
    <xf numFmtId="0" fontId="17" fillId="0" borderId="0" xfId="0" applyFont="1" applyBorder="1"/>
    <xf numFmtId="9" fontId="17" fillId="0" borderId="1" xfId="0" applyNumberFormat="1" applyFont="1" applyBorder="1"/>
    <xf numFmtId="0" fontId="16" fillId="0" borderId="0" xfId="0" applyFont="1"/>
    <xf numFmtId="164" fontId="16" fillId="2" borderId="1" xfId="0" applyNumberFormat="1" applyFont="1" applyFill="1" applyBorder="1"/>
    <xf numFmtId="9" fontId="17" fillId="0" borderId="0" xfId="1" applyFont="1" applyBorder="1"/>
    <xf numFmtId="0" fontId="16" fillId="0" borderId="0" xfId="0" applyFont="1" applyAlignment="1">
      <alignment horizontal="center"/>
    </xf>
    <xf numFmtId="0" fontId="17" fillId="0" borderId="0" xfId="0" applyFont="1" applyBorder="1" applyAlignment="1">
      <alignment horizontal="center"/>
    </xf>
    <xf numFmtId="0" fontId="16" fillId="0" borderId="1" xfId="0" applyFont="1" applyBorder="1" applyAlignment="1">
      <alignment horizontal="center"/>
    </xf>
    <xf numFmtId="164" fontId="17" fillId="2" borderId="0" xfId="0" applyNumberFormat="1" applyFont="1" applyFill="1" applyBorder="1"/>
    <xf numFmtId="0" fontId="17" fillId="2" borderId="0" xfId="0" applyFont="1" applyFill="1" applyBorder="1"/>
    <xf numFmtId="0" fontId="19" fillId="2" borderId="0" xfId="0" applyFont="1" applyFill="1" applyBorder="1" applyAlignment="1">
      <alignment horizontal="center"/>
    </xf>
    <xf numFmtId="0" fontId="16" fillId="2" borderId="0" xfId="0" applyFont="1" applyFill="1" applyBorder="1" applyAlignment="1">
      <alignment horizontal="center"/>
    </xf>
    <xf numFmtId="0" fontId="15" fillId="0" borderId="0" xfId="0" applyFont="1" applyAlignment="1">
      <alignment horizontal="center"/>
    </xf>
    <xf numFmtId="0" fontId="20" fillId="0" borderId="0" xfId="0" applyFont="1" applyAlignment="1">
      <alignment horizontal="center"/>
    </xf>
    <xf numFmtId="164" fontId="20" fillId="2" borderId="1" xfId="0" applyNumberFormat="1" applyFont="1" applyFill="1" applyBorder="1"/>
    <xf numFmtId="2" fontId="16" fillId="2" borderId="1" xfId="0" applyNumberFormat="1" applyFont="1" applyFill="1" applyBorder="1"/>
    <xf numFmtId="2" fontId="17" fillId="2" borderId="1" xfId="0" applyNumberFormat="1" applyFont="1" applyFill="1" applyBorder="1"/>
    <xf numFmtId="0" fontId="14" fillId="0" borderId="0" xfId="0" applyFont="1"/>
    <xf numFmtId="0" fontId="14" fillId="0" borderId="0" xfId="0" applyFont="1" applyAlignment="1">
      <alignment horizontal="center"/>
    </xf>
    <xf numFmtId="164" fontId="17" fillId="3" borderId="0" xfId="0" applyNumberFormat="1" applyFont="1" applyFill="1" applyBorder="1"/>
    <xf numFmtId="9" fontId="14" fillId="0" borderId="0" xfId="1" applyFont="1" applyAlignment="1">
      <alignment horizontal="center"/>
    </xf>
    <xf numFmtId="2" fontId="13" fillId="2" borderId="1" xfId="0" applyNumberFormat="1" applyFont="1" applyFill="1" applyBorder="1"/>
    <xf numFmtId="0" fontId="13" fillId="2" borderId="1" xfId="0" applyFont="1" applyFill="1" applyBorder="1"/>
    <xf numFmtId="0" fontId="13" fillId="0" borderId="1" xfId="0" applyFont="1" applyBorder="1"/>
    <xf numFmtId="164" fontId="13" fillId="0" borderId="1" xfId="0" applyNumberFormat="1" applyFont="1" applyBorder="1"/>
    <xf numFmtId="164" fontId="13" fillId="2" borderId="1" xfId="0" applyNumberFormat="1" applyFont="1" applyFill="1" applyBorder="1"/>
    <xf numFmtId="0" fontId="13" fillId="0" borderId="0" xfId="0" applyFont="1"/>
    <xf numFmtId="164" fontId="13" fillId="2" borderId="0" xfId="0" applyNumberFormat="1" applyFont="1" applyFill="1"/>
    <xf numFmtId="0" fontId="12" fillId="2" borderId="1" xfId="0" applyFont="1" applyFill="1" applyBorder="1"/>
    <xf numFmtId="164" fontId="17" fillId="0" borderId="0" xfId="0" applyNumberFormat="1" applyFont="1" applyBorder="1"/>
    <xf numFmtId="0" fontId="11" fillId="0" borderId="0" xfId="0" applyFont="1"/>
    <xf numFmtId="0" fontId="13" fillId="3" borderId="1" xfId="0" applyFont="1" applyFill="1" applyBorder="1"/>
    <xf numFmtId="164" fontId="13" fillId="3" borderId="1" xfId="0" applyNumberFormat="1" applyFont="1" applyFill="1" applyBorder="1"/>
    <xf numFmtId="0" fontId="11" fillId="0" borderId="0" xfId="0" applyFont="1" applyAlignment="1">
      <alignment horizontal="left"/>
    </xf>
    <xf numFmtId="43" fontId="13" fillId="2" borderId="1" xfId="2" applyFont="1" applyFill="1" applyBorder="1"/>
    <xf numFmtId="43" fontId="17" fillId="2" borderId="1" xfId="2" applyFont="1" applyFill="1" applyBorder="1"/>
    <xf numFmtId="0" fontId="11" fillId="0" borderId="1" xfId="0" applyFont="1" applyBorder="1"/>
    <xf numFmtId="0" fontId="10" fillId="0" borderId="0" xfId="0" applyFont="1"/>
    <xf numFmtId="0" fontId="9" fillId="0" borderId="0" xfId="0" applyFont="1"/>
    <xf numFmtId="0" fontId="19" fillId="0" borderId="0" xfId="0" applyFont="1" applyAlignment="1">
      <alignment horizontal="center"/>
    </xf>
    <xf numFmtId="0" fontId="9" fillId="0" borderId="1" xfId="0" applyFont="1" applyBorder="1"/>
    <xf numFmtId="164" fontId="9" fillId="0" borderId="1" xfId="0" applyNumberFormat="1" applyFont="1" applyBorder="1"/>
    <xf numFmtId="164" fontId="19" fillId="2" borderId="2" xfId="0" applyNumberFormat="1" applyFont="1" applyFill="1" applyBorder="1"/>
    <xf numFmtId="0" fontId="9" fillId="0" borderId="3" xfId="0" applyFont="1" applyBorder="1"/>
    <xf numFmtId="164" fontId="17" fillId="2" borderId="2" xfId="0" applyNumberFormat="1" applyFont="1" applyFill="1" applyBorder="1"/>
    <xf numFmtId="0" fontId="9" fillId="0" borderId="4" xfId="0" applyFont="1" applyBorder="1"/>
    <xf numFmtId="164" fontId="9" fillId="0" borderId="1" xfId="3" applyNumberFormat="1" applyFont="1" applyBorder="1"/>
    <xf numFmtId="43" fontId="19" fillId="2" borderId="1" xfId="2" applyFont="1" applyFill="1" applyBorder="1"/>
    <xf numFmtId="0" fontId="8" fillId="0" borderId="1" xfId="0" applyFont="1" applyBorder="1"/>
    <xf numFmtId="0" fontId="7" fillId="0" borderId="0" xfId="0" applyFont="1"/>
    <xf numFmtId="0" fontId="7" fillId="0" borderId="0" xfId="0" applyFont="1" applyAlignment="1">
      <alignment horizontal="center"/>
    </xf>
    <xf numFmtId="164" fontId="7" fillId="0" borderId="0" xfId="0" applyNumberFormat="1" applyFont="1"/>
    <xf numFmtId="0" fontId="7" fillId="0" borderId="1" xfId="0" applyFont="1" applyBorder="1"/>
    <xf numFmtId="164" fontId="7" fillId="0" borderId="1" xfId="0" applyNumberFormat="1" applyFont="1" applyBorder="1"/>
    <xf numFmtId="0" fontId="9" fillId="0" borderId="0" xfId="0" applyFont="1" applyBorder="1"/>
    <xf numFmtId="0" fontId="6" fillId="0" borderId="0" xfId="0" applyFont="1" applyAlignment="1">
      <alignment horizontal="center"/>
    </xf>
    <xf numFmtId="0" fontId="6" fillId="0" borderId="0" xfId="0" applyFont="1"/>
    <xf numFmtId="0" fontId="6" fillId="2" borderId="1" xfId="0" applyFont="1" applyFill="1" applyBorder="1"/>
    <xf numFmtId="2" fontId="17" fillId="3" borderId="1" xfId="0" applyNumberFormat="1" applyFont="1" applyFill="1" applyBorder="1"/>
    <xf numFmtId="0" fontId="6" fillId="0" borderId="1" xfId="0" applyFont="1" applyBorder="1"/>
    <xf numFmtId="0" fontId="6" fillId="0" borderId="5" xfId="0" applyFont="1" applyBorder="1"/>
    <xf numFmtId="0" fontId="5" fillId="0" borderId="0" xfId="0" applyFont="1"/>
    <xf numFmtId="0" fontId="22" fillId="0" borderId="0" xfId="0" applyFont="1"/>
    <xf numFmtId="0" fontId="4" fillId="0" borderId="0" xfId="0" applyFont="1" applyAlignment="1">
      <alignment horizontal="center"/>
    </xf>
    <xf numFmtId="164" fontId="21" fillId="0" borderId="6" xfId="0" applyNumberFormat="1" applyFont="1" applyBorder="1"/>
    <xf numFmtId="164" fontId="21" fillId="0" borderId="1" xfId="0" applyNumberFormat="1" applyFont="1" applyBorder="1"/>
    <xf numFmtId="9" fontId="21" fillId="0" borderId="1" xfId="1" applyFont="1" applyBorder="1"/>
    <xf numFmtId="165" fontId="21" fillId="0" borderId="0" xfId="1" applyNumberFormat="1" applyFont="1"/>
    <xf numFmtId="9" fontId="21" fillId="0" borderId="0" xfId="0" applyNumberFormat="1" applyFont="1"/>
    <xf numFmtId="0" fontId="23" fillId="0" borderId="1" xfId="0" applyFont="1" applyBorder="1"/>
    <xf numFmtId="0" fontId="21" fillId="0" borderId="0" xfId="0" applyFont="1" applyAlignment="1">
      <alignment horizontal="center"/>
    </xf>
    <xf numFmtId="164" fontId="23" fillId="2" borderId="1" xfId="0" applyNumberFormat="1" applyFont="1" applyFill="1" applyBorder="1"/>
    <xf numFmtId="0" fontId="5" fillId="2" borderId="1" xfId="0" applyFont="1" applyFill="1" applyBorder="1"/>
    <xf numFmtId="0" fontId="3" fillId="0" borderId="0" xfId="0" applyFont="1"/>
    <xf numFmtId="0" fontId="25" fillId="0" borderId="0" xfId="0" applyFont="1"/>
    <xf numFmtId="0" fontId="17" fillId="0" borderId="0" xfId="0" applyFont="1" applyAlignment="1">
      <alignment horizontal="left"/>
    </xf>
    <xf numFmtId="0" fontId="23" fillId="0" borderId="0" xfId="0" applyFont="1"/>
    <xf numFmtId="0" fontId="3" fillId="2" borderId="0" xfId="0" applyFont="1" applyFill="1" applyBorder="1" applyAlignment="1">
      <alignment horizontal="center"/>
    </xf>
    <xf numFmtId="0" fontId="3" fillId="0" borderId="0" xfId="0" applyFont="1" applyAlignment="1">
      <alignment horizontal="center"/>
    </xf>
    <xf numFmtId="164" fontId="3" fillId="2" borderId="0" xfId="0" applyNumberFormat="1" applyFont="1" applyFill="1" applyBorder="1" applyAlignment="1">
      <alignment horizontal="center"/>
    </xf>
    <xf numFmtId="0" fontId="17" fillId="2" borderId="0" xfId="0" applyFont="1" applyFill="1" applyAlignment="1">
      <alignment horizontal="center"/>
    </xf>
    <xf numFmtId="0" fontId="3" fillId="0" borderId="0" xfId="0" applyFont="1" applyAlignment="1">
      <alignment horizontal="left"/>
    </xf>
    <xf numFmtId="0" fontId="13" fillId="2" borderId="0" xfId="0" applyFont="1" applyFill="1" applyAlignment="1">
      <alignment horizontal="center"/>
    </xf>
    <xf numFmtId="0" fontId="17" fillId="2" borderId="0" xfId="0" applyFont="1" applyFill="1"/>
    <xf numFmtId="0" fontId="15" fillId="2" borderId="0" xfId="0" applyFont="1" applyFill="1"/>
    <xf numFmtId="9" fontId="17" fillId="2" borderId="0" xfId="0" applyNumberFormat="1" applyFont="1" applyFill="1"/>
    <xf numFmtId="9" fontId="17" fillId="2" borderId="0" xfId="1" applyFont="1" applyFill="1"/>
    <xf numFmtId="43" fontId="19" fillId="2" borderId="0" xfId="2" applyFont="1" applyFill="1"/>
    <xf numFmtId="0" fontId="26" fillId="2" borderId="0" xfId="0" applyFont="1" applyFill="1"/>
    <xf numFmtId="0" fontId="27" fillId="0" borderId="0" xfId="0" applyFont="1"/>
    <xf numFmtId="164" fontId="20" fillId="3" borderId="0" xfId="0" applyNumberFormat="1" applyFont="1" applyFill="1" applyBorder="1"/>
    <xf numFmtId="0" fontId="2" fillId="0" borderId="0" xfId="0" applyFont="1"/>
    <xf numFmtId="3" fontId="17" fillId="0" borderId="1" xfId="0" applyNumberFormat="1" applyFont="1" applyBorder="1"/>
    <xf numFmtId="164" fontId="17" fillId="4" borderId="1" xfId="0" applyNumberFormat="1" applyFont="1" applyFill="1" applyBorder="1"/>
    <xf numFmtId="0" fontId="17" fillId="4" borderId="1" xfId="0" applyFont="1" applyFill="1" applyBorder="1"/>
    <xf numFmtId="0" fontId="2" fillId="0" borderId="1" xfId="0" applyFont="1" applyBorder="1" applyAlignment="1">
      <alignment horizontal="center"/>
    </xf>
    <xf numFmtId="0" fontId="2" fillId="0" borderId="1" xfId="0" applyFont="1" applyBorder="1"/>
    <xf numFmtId="0" fontId="2" fillId="2" borderId="0" xfId="0" applyFont="1" applyFill="1" applyAlignment="1">
      <alignment horizontal="center"/>
    </xf>
    <xf numFmtId="0" fontId="1" fillId="0" borderId="1" xfId="0" applyFont="1" applyBorder="1"/>
    <xf numFmtId="0" fontId="1" fillId="0" borderId="0" xfId="0" applyFont="1"/>
    <xf numFmtId="0" fontId="1" fillId="0" borderId="0" xfId="0" applyFont="1" applyAlignment="1">
      <alignment horizontal="center"/>
    </xf>
  </cellXfs>
  <cellStyles count="4">
    <cellStyle name="Comma" xfId="2" builtinId="3"/>
    <cellStyle name="Currency" xfId="3" builtinId="4"/>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4"/>
  <sheetViews>
    <sheetView showGridLines="0" tabSelected="1" topLeftCell="A262" zoomScaleNormal="100" workbookViewId="0">
      <selection activeCell="B272" sqref="B272"/>
    </sheetView>
  </sheetViews>
  <sheetFormatPr defaultColWidth="9.109375" defaultRowHeight="21" x14ac:dyDescent="0.4"/>
  <cols>
    <col min="1" max="1" width="5.88671875" style="1" bestFit="1" customWidth="1"/>
    <col min="2" max="2" width="83.88671875" style="1" bestFit="1" customWidth="1"/>
    <col min="3" max="3" width="12" style="1" bestFit="1" customWidth="1"/>
    <col min="4" max="4" width="15.33203125" style="1" bestFit="1" customWidth="1"/>
    <col min="5" max="5" width="6.44140625" style="1" bestFit="1" customWidth="1"/>
    <col min="6" max="6" width="13.88671875" style="1" bestFit="1" customWidth="1"/>
    <col min="7" max="7" width="10.6640625" style="1" bestFit="1" customWidth="1"/>
    <col min="8" max="8" width="20.6640625" style="1" bestFit="1" customWidth="1"/>
    <col min="9" max="9" width="15.44140625" style="1" bestFit="1" customWidth="1"/>
    <col min="10" max="10" width="39.44140625" style="1" bestFit="1" customWidth="1"/>
    <col min="11" max="11" width="15.21875" style="1" customWidth="1"/>
    <col min="12" max="16384" width="9.109375" style="1"/>
  </cols>
  <sheetData>
    <row r="1" spans="1:10" x14ac:dyDescent="0.4">
      <c r="B1" s="2" t="s">
        <v>206</v>
      </c>
      <c r="C1" s="83" t="s">
        <v>83</v>
      </c>
      <c r="D1" s="103">
        <v>16580</v>
      </c>
      <c r="E1" s="72"/>
      <c r="F1" s="82" t="s">
        <v>84</v>
      </c>
      <c r="G1" s="82">
        <f>(H268/D1)</f>
        <v>25.380846139060772</v>
      </c>
      <c r="H1" s="40"/>
    </row>
    <row r="2" spans="1:10" x14ac:dyDescent="0.4">
      <c r="B2" s="2" t="s">
        <v>207</v>
      </c>
    </row>
    <row r="3" spans="1:10" x14ac:dyDescent="0.4">
      <c r="B3" s="2" t="s">
        <v>404</v>
      </c>
    </row>
    <row r="4" spans="1:10" x14ac:dyDescent="0.4">
      <c r="B4" s="2" t="s">
        <v>405</v>
      </c>
    </row>
    <row r="5" spans="1:10" x14ac:dyDescent="0.4">
      <c r="B5" s="73" t="s">
        <v>92</v>
      </c>
    </row>
    <row r="6" spans="1:10" x14ac:dyDescent="0.4">
      <c r="B6" s="73" t="s">
        <v>406</v>
      </c>
    </row>
    <row r="7" spans="1:10" x14ac:dyDescent="0.4">
      <c r="B7" s="85" t="s">
        <v>101</v>
      </c>
    </row>
    <row r="8" spans="1:10" x14ac:dyDescent="0.4">
      <c r="B8" s="8" t="s">
        <v>0</v>
      </c>
      <c r="C8" s="8" t="s">
        <v>1</v>
      </c>
      <c r="D8" s="8" t="s">
        <v>2</v>
      </c>
      <c r="E8" s="8" t="s">
        <v>3</v>
      </c>
      <c r="F8" s="8" t="s">
        <v>4</v>
      </c>
      <c r="G8" s="8" t="s">
        <v>3</v>
      </c>
      <c r="H8" s="8" t="s">
        <v>5</v>
      </c>
      <c r="I8" s="8" t="s">
        <v>6</v>
      </c>
      <c r="J8" s="16" t="s">
        <v>29</v>
      </c>
    </row>
    <row r="9" spans="1:10" x14ac:dyDescent="0.4">
      <c r="A9" s="3">
        <v>1</v>
      </c>
      <c r="B9" s="3" t="s">
        <v>208</v>
      </c>
      <c r="C9" s="3">
        <v>17</v>
      </c>
      <c r="D9" s="4">
        <v>37.770000000000003</v>
      </c>
      <c r="E9" s="18" t="s">
        <v>24</v>
      </c>
      <c r="F9" s="3">
        <v>2.5</v>
      </c>
      <c r="G9" s="18" t="s">
        <v>24</v>
      </c>
      <c r="H9" s="14">
        <f>VLOOKUP(E9,'UNIT CODES'!$A$2:$B$5,2,FALSE)*(D9)*(C9)</f>
        <v>6.4209000000000005</v>
      </c>
      <c r="I9" s="26">
        <f>VLOOKUP(G9,'UNIT CODES'!$A$2:$B$5,2,FALSE)*(F9)*(C9)</f>
        <v>0.42500000000000004</v>
      </c>
    </row>
    <row r="10" spans="1:10" x14ac:dyDescent="0.4">
      <c r="A10" s="3">
        <v>2</v>
      </c>
      <c r="B10" s="3" t="s">
        <v>209</v>
      </c>
      <c r="C10" s="3">
        <v>32</v>
      </c>
      <c r="D10" s="4">
        <v>37.770000000000003</v>
      </c>
      <c r="E10" s="18" t="s">
        <v>24</v>
      </c>
      <c r="F10" s="3">
        <v>2.5</v>
      </c>
      <c r="G10" s="18" t="s">
        <v>24</v>
      </c>
      <c r="H10" s="14">
        <f>VLOOKUP(E10,'UNIT CODES'!$A$2:$B$5,2,FALSE)*(D10)*(C10)</f>
        <v>12.086400000000001</v>
      </c>
      <c r="I10" s="27">
        <f>VLOOKUP(G10,'UNIT CODES'!$A$2:$B$5,2,FALSE)*(F10)*(C10)</f>
        <v>0.8</v>
      </c>
    </row>
    <row r="11" spans="1:10" x14ac:dyDescent="0.4">
      <c r="A11" s="3">
        <v>3</v>
      </c>
      <c r="B11" s="3" t="s">
        <v>210</v>
      </c>
      <c r="C11" s="3">
        <v>5</v>
      </c>
      <c r="D11" s="104">
        <v>0</v>
      </c>
      <c r="E11" s="18" t="s">
        <v>27</v>
      </c>
      <c r="F11" s="3">
        <v>1.5</v>
      </c>
      <c r="G11" s="18" t="s">
        <v>27</v>
      </c>
      <c r="H11" s="5">
        <f>VLOOKUP(E11,'UNIT CODES'!$A$2:$B$5,2,FALSE)*(D11)*(C11)</f>
        <v>0</v>
      </c>
      <c r="I11" s="27">
        <f>VLOOKUP(G11,'UNIT CODES'!$A$2:$B$5,2,FALSE)*(F11)*(C11)</f>
        <v>7.5</v>
      </c>
    </row>
    <row r="12" spans="1:10" x14ac:dyDescent="0.4">
      <c r="A12" s="3">
        <v>4</v>
      </c>
      <c r="B12" s="3" t="s">
        <v>211</v>
      </c>
      <c r="C12" s="3">
        <v>10</v>
      </c>
      <c r="D12" s="104">
        <v>0</v>
      </c>
      <c r="E12" s="18" t="s">
        <v>27</v>
      </c>
      <c r="F12" s="3">
        <v>2</v>
      </c>
      <c r="G12" s="18" t="s">
        <v>27</v>
      </c>
      <c r="H12" s="5">
        <f>VLOOKUP(E12,'UNIT CODES'!$A$2:$B$5,2,FALSE)*(D12)*(C12)</f>
        <v>0</v>
      </c>
      <c r="I12" s="27">
        <f>VLOOKUP(G12,'UNIT CODES'!$A$2:$B$5,2,FALSE)*(F12)*(C12)</f>
        <v>20</v>
      </c>
    </row>
    <row r="13" spans="1:10" x14ac:dyDescent="0.4">
      <c r="A13" s="3">
        <v>5</v>
      </c>
      <c r="B13" s="3" t="s">
        <v>212</v>
      </c>
      <c r="C13" s="3">
        <v>10</v>
      </c>
      <c r="D13" s="104">
        <v>0</v>
      </c>
      <c r="E13" s="18" t="s">
        <v>27</v>
      </c>
      <c r="F13" s="3">
        <v>2.25</v>
      </c>
      <c r="G13" s="18" t="s">
        <v>27</v>
      </c>
      <c r="H13" s="5">
        <f>VLOOKUP(E13,'UNIT CODES'!$A$2:$B$5,2,FALSE)*(D13)*(C13)</f>
        <v>0</v>
      </c>
      <c r="I13" s="27">
        <f>VLOOKUP(G13,'UNIT CODES'!$A$2:$B$5,2,FALSE)*(F13)*(C13)</f>
        <v>22.5</v>
      </c>
    </row>
    <row r="14" spans="1:10" x14ac:dyDescent="0.4">
      <c r="A14" s="3">
        <v>6</v>
      </c>
      <c r="B14" s="3" t="s">
        <v>213</v>
      </c>
      <c r="C14" s="3">
        <v>4</v>
      </c>
      <c r="D14" s="104">
        <v>0</v>
      </c>
      <c r="E14" s="18" t="s">
        <v>27</v>
      </c>
      <c r="F14" s="3">
        <v>2.5</v>
      </c>
      <c r="G14" s="18" t="s">
        <v>27</v>
      </c>
      <c r="H14" s="5">
        <f>VLOOKUP(E14,'UNIT CODES'!$A$2:$B$5,2,FALSE)*(D14)*(C14)</f>
        <v>0</v>
      </c>
      <c r="I14" s="27">
        <f>VLOOKUP(G14,'UNIT CODES'!$A$2:$B$5,2,FALSE)*(F14)*(C14)</f>
        <v>10</v>
      </c>
    </row>
    <row r="15" spans="1:10" x14ac:dyDescent="0.4">
      <c r="A15" s="3">
        <v>7</v>
      </c>
      <c r="B15" s="3" t="s">
        <v>214</v>
      </c>
      <c r="C15" s="3">
        <v>1</v>
      </c>
      <c r="D15" s="4">
        <v>37.770000000000003</v>
      </c>
      <c r="E15" s="18" t="s">
        <v>24</v>
      </c>
      <c r="F15" s="3">
        <v>2.5</v>
      </c>
      <c r="G15" s="18" t="s">
        <v>24</v>
      </c>
      <c r="H15" s="5">
        <f>VLOOKUP(E15,'UNIT CODES'!$A$2:$B$5,2,FALSE)*(D15)*(C15)</f>
        <v>0.37770000000000004</v>
      </c>
      <c r="I15" s="27">
        <f>VLOOKUP(G15,'UNIT CODES'!$A$2:$B$5,2,FALSE)*(F15)*(C15)</f>
        <v>2.5000000000000001E-2</v>
      </c>
    </row>
    <row r="16" spans="1:10" x14ac:dyDescent="0.4">
      <c r="A16" s="3">
        <v>8</v>
      </c>
      <c r="B16" s="3" t="s">
        <v>215</v>
      </c>
      <c r="C16" s="3">
        <v>1</v>
      </c>
      <c r="D16" s="4">
        <v>37.770000000000003</v>
      </c>
      <c r="E16" s="18" t="s">
        <v>24</v>
      </c>
      <c r="F16" s="3">
        <v>2.5</v>
      </c>
      <c r="G16" s="18" t="s">
        <v>24</v>
      </c>
      <c r="H16" s="5">
        <f>VLOOKUP(E16,'UNIT CODES'!$A$2:$B$5,2,FALSE)*(D16)*(C16)</f>
        <v>0.37770000000000004</v>
      </c>
      <c r="I16" s="27">
        <f>VLOOKUP(G16,'UNIT CODES'!$A$2:$B$5,2,FALSE)*(F16)*(C16)</f>
        <v>2.5000000000000001E-2</v>
      </c>
    </row>
    <row r="17" spans="1:9" x14ac:dyDescent="0.4">
      <c r="A17" s="3">
        <v>9</v>
      </c>
      <c r="B17" s="3" t="s">
        <v>216</v>
      </c>
      <c r="C17" s="3">
        <v>11</v>
      </c>
      <c r="D17" s="104">
        <v>0</v>
      </c>
      <c r="E17" s="18" t="s">
        <v>27</v>
      </c>
      <c r="F17" s="3">
        <v>0.35</v>
      </c>
      <c r="G17" s="18" t="s">
        <v>27</v>
      </c>
      <c r="H17" s="5">
        <f>VLOOKUP(E17,'UNIT CODES'!$A$2:$B$5,2,FALSE)*(D17)*(C17)</f>
        <v>0</v>
      </c>
      <c r="I17" s="27">
        <f>VLOOKUP(G17,'UNIT CODES'!$A$2:$B$5,2,FALSE)*(F17)*(C17)</f>
        <v>3.8499999999999996</v>
      </c>
    </row>
    <row r="18" spans="1:9" x14ac:dyDescent="0.4">
      <c r="A18" s="3">
        <v>10</v>
      </c>
      <c r="B18" s="3" t="s">
        <v>217</v>
      </c>
      <c r="C18" s="3">
        <v>165</v>
      </c>
      <c r="D18" s="104">
        <v>0</v>
      </c>
      <c r="E18" s="18" t="s">
        <v>27</v>
      </c>
      <c r="F18" s="3">
        <v>0.6</v>
      </c>
      <c r="G18" s="18" t="s">
        <v>27</v>
      </c>
      <c r="H18" s="5">
        <f>VLOOKUP(E18,'UNIT CODES'!$A$2:$B$5,2,FALSE)*(D18)*(C18)</f>
        <v>0</v>
      </c>
      <c r="I18" s="27">
        <f>VLOOKUP(G18,'UNIT CODES'!$A$2:$B$5,2,FALSE)*(F18)*(C18)</f>
        <v>99</v>
      </c>
    </row>
    <row r="19" spans="1:9" x14ac:dyDescent="0.4">
      <c r="A19" s="3">
        <v>11</v>
      </c>
      <c r="B19" s="3" t="s">
        <v>218</v>
      </c>
      <c r="C19" s="3">
        <v>4</v>
      </c>
      <c r="D19" s="104">
        <v>0</v>
      </c>
      <c r="E19" s="18" t="s">
        <v>27</v>
      </c>
      <c r="F19" s="3">
        <v>0.6</v>
      </c>
      <c r="G19" s="18" t="s">
        <v>27</v>
      </c>
      <c r="H19" s="5">
        <f>VLOOKUP(E19,'UNIT CODES'!$A$2:$B$5,2,FALSE)*(D19)*(C19)</f>
        <v>0</v>
      </c>
      <c r="I19" s="27">
        <f>VLOOKUP(G19,'UNIT CODES'!$A$2:$B$5,2,FALSE)*(F19)*(C19)</f>
        <v>2.4</v>
      </c>
    </row>
    <row r="20" spans="1:9" x14ac:dyDescent="0.4">
      <c r="A20" s="3">
        <v>12</v>
      </c>
      <c r="B20" s="3" t="s">
        <v>219</v>
      </c>
      <c r="C20" s="3">
        <v>7</v>
      </c>
      <c r="D20" s="104">
        <v>0</v>
      </c>
      <c r="E20" s="18" t="s">
        <v>27</v>
      </c>
      <c r="F20" s="3">
        <v>0.6</v>
      </c>
      <c r="G20" s="18" t="s">
        <v>27</v>
      </c>
      <c r="H20" s="5">
        <f>VLOOKUP(E20,'UNIT CODES'!$A$2:$B$5,2,FALSE)*(D20)*(C20)</f>
        <v>0</v>
      </c>
      <c r="I20" s="27">
        <f>VLOOKUP(G20,'UNIT CODES'!$A$2:$B$5,2,FALSE)*(F20)*(C20)</f>
        <v>4.2</v>
      </c>
    </row>
    <row r="21" spans="1:9" x14ac:dyDescent="0.4">
      <c r="A21" s="3">
        <v>13</v>
      </c>
      <c r="B21" s="3" t="s">
        <v>220</v>
      </c>
      <c r="C21" s="3">
        <v>17</v>
      </c>
      <c r="D21" s="104">
        <v>0</v>
      </c>
      <c r="E21" s="18" t="s">
        <v>27</v>
      </c>
      <c r="F21" s="3">
        <v>0.6</v>
      </c>
      <c r="G21" s="18" t="s">
        <v>27</v>
      </c>
      <c r="H21" s="5">
        <f>VLOOKUP(E21,'UNIT CODES'!$A$2:$B$5,2,FALSE)*(D21)*(C21)</f>
        <v>0</v>
      </c>
      <c r="I21" s="27">
        <f>VLOOKUP(G21,'UNIT CODES'!$A$2:$B$5,2,FALSE)*(F21)*(C21)</f>
        <v>10.199999999999999</v>
      </c>
    </row>
    <row r="22" spans="1:9" x14ac:dyDescent="0.4">
      <c r="A22" s="3">
        <v>14</v>
      </c>
      <c r="B22" s="3" t="s">
        <v>221</v>
      </c>
      <c r="C22" s="3">
        <v>10</v>
      </c>
      <c r="D22" s="104">
        <v>0</v>
      </c>
      <c r="E22" s="18" t="s">
        <v>27</v>
      </c>
      <c r="F22" s="3">
        <v>1</v>
      </c>
      <c r="G22" s="18" t="s">
        <v>27</v>
      </c>
      <c r="H22" s="5">
        <f>VLOOKUP(E22,'UNIT CODES'!$A$2:$B$5,2,FALSE)*(D22)*(C22)</f>
        <v>0</v>
      </c>
      <c r="I22" s="27">
        <f>VLOOKUP(G22,'UNIT CODES'!$A$2:$B$5,2,FALSE)*(F22)*(C22)</f>
        <v>10</v>
      </c>
    </row>
    <row r="23" spans="1:9" x14ac:dyDescent="0.4">
      <c r="A23" s="3">
        <v>15</v>
      </c>
      <c r="B23" s="3" t="s">
        <v>222</v>
      </c>
      <c r="C23" s="3">
        <v>1</v>
      </c>
      <c r="D23" s="104">
        <v>0</v>
      </c>
      <c r="E23" s="18" t="s">
        <v>27</v>
      </c>
      <c r="F23" s="3">
        <v>1</v>
      </c>
      <c r="G23" s="18" t="s">
        <v>27</v>
      </c>
      <c r="H23" s="5">
        <f>VLOOKUP(E23,'UNIT CODES'!$A$2:$B$5,2,FALSE)*(D23)*(C23)</f>
        <v>0</v>
      </c>
      <c r="I23" s="27">
        <f>VLOOKUP(G23,'UNIT CODES'!$A$2:$B$5,2,FALSE)*(F23)*(C23)</f>
        <v>1</v>
      </c>
    </row>
    <row r="24" spans="1:9" x14ac:dyDescent="0.4">
      <c r="A24" s="3">
        <v>16</v>
      </c>
      <c r="B24" s="3" t="s">
        <v>223</v>
      </c>
      <c r="C24" s="3">
        <v>9</v>
      </c>
      <c r="D24" s="104">
        <v>0</v>
      </c>
      <c r="E24" s="18" t="s">
        <v>27</v>
      </c>
      <c r="F24" s="3">
        <v>1</v>
      </c>
      <c r="G24" s="18" t="s">
        <v>27</v>
      </c>
      <c r="H24" s="5">
        <f>VLOOKUP(E24,'UNIT CODES'!$A$2:$B$5,2,FALSE)*(D24)*(C24)</f>
        <v>0</v>
      </c>
      <c r="I24" s="27">
        <f>VLOOKUP(G24,'UNIT CODES'!$A$2:$B$5,2,FALSE)*(F24)*(C24)</f>
        <v>9</v>
      </c>
    </row>
    <row r="25" spans="1:9" x14ac:dyDescent="0.4">
      <c r="A25" s="3">
        <v>17</v>
      </c>
      <c r="B25" s="3" t="s">
        <v>224</v>
      </c>
      <c r="C25" s="3">
        <v>2</v>
      </c>
      <c r="D25" s="104">
        <v>0</v>
      </c>
      <c r="E25" s="18" t="s">
        <v>27</v>
      </c>
      <c r="F25" s="3">
        <v>0.35</v>
      </c>
      <c r="G25" s="18" t="s">
        <v>27</v>
      </c>
      <c r="H25" s="5">
        <f>VLOOKUP(E25,'UNIT CODES'!$A$2:$B$5,2,FALSE)*(D25)*(C25)</f>
        <v>0</v>
      </c>
      <c r="I25" s="27">
        <f>VLOOKUP(G25,'UNIT CODES'!$A$2:$B$5,2,FALSE)*(F25)*(C25)</f>
        <v>0.7</v>
      </c>
    </row>
    <row r="26" spans="1:9" x14ac:dyDescent="0.4">
      <c r="A26" s="3">
        <v>18</v>
      </c>
      <c r="B26" s="3" t="s">
        <v>225</v>
      </c>
      <c r="C26" s="3">
        <v>4</v>
      </c>
      <c r="D26" s="104">
        <v>0</v>
      </c>
      <c r="E26" s="18" t="s">
        <v>27</v>
      </c>
      <c r="F26" s="3">
        <v>0.6</v>
      </c>
      <c r="G26" s="18" t="s">
        <v>27</v>
      </c>
      <c r="H26" s="5">
        <f>VLOOKUP(E26,'UNIT CODES'!$A$2:$B$5,2,FALSE)*(D26)*(C26)</f>
        <v>0</v>
      </c>
      <c r="I26" s="27">
        <f>VLOOKUP(G26,'UNIT CODES'!$A$2:$B$5,2,FALSE)*(F26)*(C26)</f>
        <v>2.4</v>
      </c>
    </row>
    <row r="27" spans="1:9" x14ac:dyDescent="0.4">
      <c r="A27" s="3">
        <v>19</v>
      </c>
      <c r="B27" s="3" t="s">
        <v>226</v>
      </c>
      <c r="C27" s="3">
        <v>1</v>
      </c>
      <c r="D27" s="104">
        <v>0</v>
      </c>
      <c r="E27" s="18" t="s">
        <v>27</v>
      </c>
      <c r="F27" s="3">
        <v>3</v>
      </c>
      <c r="G27" s="18" t="s">
        <v>27</v>
      </c>
      <c r="H27" s="5">
        <f>VLOOKUP(E27,'UNIT CODES'!$A$2:$B$5,2,FALSE)*(D27)*(C27)</f>
        <v>0</v>
      </c>
      <c r="I27" s="27">
        <f>VLOOKUP(G27,'UNIT CODES'!$A$2:$B$5,2,FALSE)*(F27)*(C27)</f>
        <v>3</v>
      </c>
    </row>
    <row r="28" spans="1:9" x14ac:dyDescent="0.4">
      <c r="A28" s="3">
        <v>20</v>
      </c>
      <c r="B28" s="3" t="s">
        <v>227</v>
      </c>
      <c r="C28" s="3">
        <v>1</v>
      </c>
      <c r="D28" s="104">
        <v>0</v>
      </c>
      <c r="E28" s="18" t="s">
        <v>27</v>
      </c>
      <c r="F28" s="3">
        <v>4.5</v>
      </c>
      <c r="G28" s="18" t="s">
        <v>27</v>
      </c>
      <c r="H28" s="5">
        <f>VLOOKUP(E28,'UNIT CODES'!$A$2:$B$5,2,FALSE)*(D28)*(C28)</f>
        <v>0</v>
      </c>
      <c r="I28" s="27">
        <f>VLOOKUP(G28,'UNIT CODES'!$A$2:$B$5,2,FALSE)*(F28)*(C28)</f>
        <v>4.5</v>
      </c>
    </row>
    <row r="29" spans="1:9" x14ac:dyDescent="0.4">
      <c r="A29" s="3">
        <v>21</v>
      </c>
      <c r="B29" s="3" t="s">
        <v>228</v>
      </c>
      <c r="C29" s="3">
        <v>1</v>
      </c>
      <c r="D29" s="104">
        <v>0</v>
      </c>
      <c r="E29" s="18" t="s">
        <v>27</v>
      </c>
      <c r="F29" s="3">
        <v>2.5</v>
      </c>
      <c r="G29" s="18" t="s">
        <v>27</v>
      </c>
      <c r="H29" s="5">
        <f>VLOOKUP(E29,'UNIT CODES'!$A$2:$B$5,2,FALSE)*(D29)*(C29)</f>
        <v>0</v>
      </c>
      <c r="I29" s="27">
        <f>VLOOKUP(G29,'UNIT CODES'!$A$2:$B$5,2,FALSE)*(F29)*(C29)</f>
        <v>2.5</v>
      </c>
    </row>
    <row r="30" spans="1:9" x14ac:dyDescent="0.4">
      <c r="A30" s="3">
        <v>22</v>
      </c>
      <c r="B30" s="3" t="s">
        <v>229</v>
      </c>
      <c r="C30" s="3">
        <v>1</v>
      </c>
      <c r="D30" s="104">
        <v>0</v>
      </c>
      <c r="E30" s="18" t="s">
        <v>27</v>
      </c>
      <c r="F30" s="3">
        <v>4</v>
      </c>
      <c r="G30" s="18" t="s">
        <v>27</v>
      </c>
      <c r="H30" s="5">
        <f>VLOOKUP(E30,'UNIT CODES'!$A$2:$B$5,2,FALSE)*(D30)*(C30)</f>
        <v>0</v>
      </c>
      <c r="I30" s="27">
        <f>VLOOKUP(G30,'UNIT CODES'!$A$2:$B$5,2,FALSE)*(F30)*(C30)</f>
        <v>4</v>
      </c>
    </row>
    <row r="31" spans="1:9" x14ac:dyDescent="0.4">
      <c r="A31" s="3">
        <v>23</v>
      </c>
      <c r="B31" s="3" t="s">
        <v>230</v>
      </c>
      <c r="C31" s="3">
        <v>1</v>
      </c>
      <c r="D31" s="104">
        <v>0</v>
      </c>
      <c r="E31" s="18" t="s">
        <v>27</v>
      </c>
      <c r="F31" s="3">
        <v>4.5</v>
      </c>
      <c r="G31" s="18" t="s">
        <v>27</v>
      </c>
      <c r="H31" s="5">
        <f>VLOOKUP(E31,'UNIT CODES'!$A$2:$B$5,2,FALSE)*(D31)*(C31)</f>
        <v>0</v>
      </c>
      <c r="I31" s="27">
        <f>VLOOKUP(G31,'UNIT CODES'!$A$2:$B$5,2,FALSE)*(F31)*(C31)</f>
        <v>4.5</v>
      </c>
    </row>
    <row r="32" spans="1:9" x14ac:dyDescent="0.4">
      <c r="A32" s="3">
        <v>24</v>
      </c>
      <c r="B32" s="3" t="s">
        <v>231</v>
      </c>
      <c r="C32" s="3">
        <v>1</v>
      </c>
      <c r="D32" s="104">
        <v>0</v>
      </c>
      <c r="E32" s="18" t="s">
        <v>27</v>
      </c>
      <c r="F32" s="3">
        <v>7</v>
      </c>
      <c r="G32" s="18" t="s">
        <v>27</v>
      </c>
      <c r="H32" s="5">
        <f>VLOOKUP(E32,'UNIT CODES'!$A$2:$B$5,2,FALSE)*(D32)*(C32)</f>
        <v>0</v>
      </c>
      <c r="I32" s="27">
        <f>VLOOKUP(G32,'UNIT CODES'!$A$2:$B$5,2,FALSE)*(F32)*(C32)</f>
        <v>7</v>
      </c>
    </row>
    <row r="33" spans="1:9" x14ac:dyDescent="0.4">
      <c r="A33" s="3">
        <v>25</v>
      </c>
      <c r="B33" s="3" t="s">
        <v>232</v>
      </c>
      <c r="C33" s="3">
        <v>1</v>
      </c>
      <c r="D33" s="104">
        <v>0</v>
      </c>
      <c r="E33" s="18" t="s">
        <v>27</v>
      </c>
      <c r="F33" s="3">
        <v>3.5</v>
      </c>
      <c r="G33" s="18" t="s">
        <v>27</v>
      </c>
      <c r="H33" s="5">
        <f>VLOOKUP(E33,'UNIT CODES'!$A$2:$B$5,2,FALSE)*(D33)*(C33)</f>
        <v>0</v>
      </c>
      <c r="I33" s="27">
        <f>VLOOKUP(G33,'UNIT CODES'!$A$2:$B$5,2,FALSE)*(F33)*(C33)</f>
        <v>3.5</v>
      </c>
    </row>
    <row r="34" spans="1:9" x14ac:dyDescent="0.4">
      <c r="A34" s="3">
        <v>26</v>
      </c>
      <c r="B34" s="3" t="s">
        <v>233</v>
      </c>
      <c r="C34" s="3">
        <v>1</v>
      </c>
      <c r="D34" s="104">
        <v>0</v>
      </c>
      <c r="E34" s="18" t="s">
        <v>27</v>
      </c>
      <c r="F34" s="3">
        <v>3</v>
      </c>
      <c r="G34" s="18" t="s">
        <v>27</v>
      </c>
      <c r="H34" s="5">
        <f>VLOOKUP(E34,'UNIT CODES'!$A$2:$B$5,2,FALSE)*(D34)*(C34)</f>
        <v>0</v>
      </c>
      <c r="I34" s="27">
        <f>VLOOKUP(G34,'UNIT CODES'!$A$2:$B$5,2,FALSE)*(F34)*(C34)</f>
        <v>3</v>
      </c>
    </row>
    <row r="35" spans="1:9" x14ac:dyDescent="0.4">
      <c r="A35" s="3">
        <v>27</v>
      </c>
      <c r="B35" s="3" t="s">
        <v>234</v>
      </c>
      <c r="C35" s="3">
        <v>1</v>
      </c>
      <c r="D35" s="104">
        <v>0</v>
      </c>
      <c r="E35" s="18" t="s">
        <v>27</v>
      </c>
      <c r="F35" s="3">
        <v>22</v>
      </c>
      <c r="G35" s="18" t="s">
        <v>27</v>
      </c>
      <c r="H35" s="5">
        <f>VLOOKUP(E35,'UNIT CODES'!$A$2:$B$5,2,FALSE)*(D35)*(C35)</f>
        <v>0</v>
      </c>
      <c r="I35" s="27">
        <f>VLOOKUP(G35,'UNIT CODES'!$A$2:$B$5,2,FALSE)*(F35)*(C35)</f>
        <v>22</v>
      </c>
    </row>
    <row r="36" spans="1:9" x14ac:dyDescent="0.4">
      <c r="A36" s="3">
        <v>28</v>
      </c>
      <c r="B36" s="3" t="s">
        <v>235</v>
      </c>
      <c r="C36" s="3">
        <v>1</v>
      </c>
      <c r="D36" s="104">
        <v>0</v>
      </c>
      <c r="E36" s="18" t="s">
        <v>27</v>
      </c>
      <c r="F36" s="3">
        <v>7</v>
      </c>
      <c r="G36" s="18" t="s">
        <v>27</v>
      </c>
      <c r="H36" s="5">
        <f>VLOOKUP(E36,'UNIT CODES'!$A$2:$B$5,2,FALSE)*(D36)*(C36)</f>
        <v>0</v>
      </c>
      <c r="I36" s="27">
        <f>VLOOKUP(G36,'UNIT CODES'!$A$2:$B$5,2,FALSE)*(F36)*(C36)</f>
        <v>7</v>
      </c>
    </row>
    <row r="37" spans="1:9" x14ac:dyDescent="0.4">
      <c r="A37" s="3">
        <v>29</v>
      </c>
      <c r="B37" s="3" t="s">
        <v>236</v>
      </c>
      <c r="C37" s="3">
        <v>1</v>
      </c>
      <c r="D37" s="104">
        <v>0</v>
      </c>
      <c r="E37" s="18" t="s">
        <v>27</v>
      </c>
      <c r="F37" s="3">
        <v>4.5</v>
      </c>
      <c r="G37" s="18" t="s">
        <v>27</v>
      </c>
      <c r="H37" s="5">
        <f>VLOOKUP(E37,'UNIT CODES'!$A$2:$B$5,2,FALSE)*(D37)*(C37)</f>
        <v>0</v>
      </c>
      <c r="I37" s="27">
        <f>VLOOKUP(G37,'UNIT CODES'!$A$2:$B$5,2,FALSE)*(F37)*(C37)</f>
        <v>4.5</v>
      </c>
    </row>
    <row r="38" spans="1:9" x14ac:dyDescent="0.4">
      <c r="A38" s="3">
        <v>30</v>
      </c>
      <c r="B38" s="3" t="s">
        <v>237</v>
      </c>
      <c r="C38" s="3">
        <v>1</v>
      </c>
      <c r="D38" s="104">
        <v>0</v>
      </c>
      <c r="E38" s="18" t="s">
        <v>27</v>
      </c>
      <c r="F38" s="3">
        <v>3</v>
      </c>
      <c r="G38" s="18" t="s">
        <v>27</v>
      </c>
      <c r="H38" s="5">
        <f>VLOOKUP(E38,'UNIT CODES'!$A$2:$B$5,2,FALSE)*(D38)*(C38)</f>
        <v>0</v>
      </c>
      <c r="I38" s="27">
        <f>VLOOKUP(G38,'UNIT CODES'!$A$2:$B$5,2,FALSE)*(F38)*(C38)</f>
        <v>3</v>
      </c>
    </row>
    <row r="39" spans="1:9" x14ac:dyDescent="0.4">
      <c r="A39" s="3">
        <v>31</v>
      </c>
      <c r="B39" s="3" t="s">
        <v>238</v>
      </c>
      <c r="C39" s="3">
        <v>1</v>
      </c>
      <c r="D39" s="104">
        <v>0</v>
      </c>
      <c r="E39" s="18" t="s">
        <v>27</v>
      </c>
      <c r="F39" s="3">
        <v>5.5</v>
      </c>
      <c r="G39" s="18" t="s">
        <v>27</v>
      </c>
      <c r="H39" s="5">
        <f>VLOOKUP(E39,'UNIT CODES'!$A$2:$B$5,2,FALSE)*(D39)*(C39)</f>
        <v>0</v>
      </c>
      <c r="I39" s="27">
        <f>VLOOKUP(G39,'UNIT CODES'!$A$2:$B$5,2,FALSE)*(F39)*(C39)</f>
        <v>5.5</v>
      </c>
    </row>
    <row r="40" spans="1:9" x14ac:dyDescent="0.4">
      <c r="A40" s="3">
        <v>32</v>
      </c>
      <c r="B40" s="3" t="s">
        <v>239</v>
      </c>
      <c r="C40" s="103">
        <v>5811</v>
      </c>
      <c r="D40" s="4">
        <v>40.56</v>
      </c>
      <c r="E40" s="18" t="s">
        <v>24</v>
      </c>
      <c r="F40" s="3">
        <v>2.78</v>
      </c>
      <c r="G40" s="18" t="s">
        <v>24</v>
      </c>
      <c r="H40" s="5">
        <f>VLOOKUP(E40,'UNIT CODES'!$A$2:$B$5,2,FALSE)*(D40)*(C40)</f>
        <v>2356.9416000000001</v>
      </c>
      <c r="I40" s="27">
        <f>VLOOKUP(G40,'UNIT CODES'!$A$2:$B$5,2,FALSE)*(F40)*(C40)</f>
        <v>161.54579999999999</v>
      </c>
    </row>
    <row r="41" spans="1:9" x14ac:dyDescent="0.4">
      <c r="A41" s="3">
        <v>33</v>
      </c>
      <c r="B41" s="3" t="s">
        <v>240</v>
      </c>
      <c r="C41" s="103">
        <v>3460</v>
      </c>
      <c r="D41" s="4">
        <v>71.87</v>
      </c>
      <c r="E41" s="18" t="s">
        <v>24</v>
      </c>
      <c r="F41" s="3">
        <v>3.2</v>
      </c>
      <c r="G41" s="18" t="s">
        <v>24</v>
      </c>
      <c r="H41" s="5">
        <f>VLOOKUP(E41,'UNIT CODES'!$A$2:$B$5,2,FALSE)*(D41)*(C41)</f>
        <v>2486.7020000000002</v>
      </c>
      <c r="I41" s="27">
        <f>VLOOKUP(G41,'UNIT CODES'!$A$2:$B$5,2,FALSE)*(F41)*(C41)</f>
        <v>110.72</v>
      </c>
    </row>
    <row r="42" spans="1:9" x14ac:dyDescent="0.4">
      <c r="A42" s="3">
        <v>34</v>
      </c>
      <c r="B42" s="3" t="s">
        <v>241</v>
      </c>
      <c r="C42" s="103">
        <v>3290</v>
      </c>
      <c r="D42" s="4">
        <v>123.6</v>
      </c>
      <c r="E42" s="18" t="s">
        <v>24</v>
      </c>
      <c r="F42" s="3">
        <v>4.05</v>
      </c>
      <c r="G42" s="18" t="s">
        <v>24</v>
      </c>
      <c r="H42" s="5">
        <f>VLOOKUP(E42,'UNIT CODES'!$A$2:$B$5,2,FALSE)*(D42)*(C42)</f>
        <v>4066.44</v>
      </c>
      <c r="I42" s="27">
        <f>VLOOKUP(G42,'UNIT CODES'!$A$2:$B$5,2,FALSE)*(F42)*(C42)</f>
        <v>133.245</v>
      </c>
    </row>
    <row r="43" spans="1:9" x14ac:dyDescent="0.4">
      <c r="A43" s="3">
        <v>35</v>
      </c>
      <c r="B43" s="3" t="s">
        <v>242</v>
      </c>
      <c r="C43" s="3">
        <v>460</v>
      </c>
      <c r="D43" s="4">
        <v>200.62</v>
      </c>
      <c r="E43" s="18" t="s">
        <v>24</v>
      </c>
      <c r="F43" s="3">
        <v>4.7</v>
      </c>
      <c r="G43" s="18" t="s">
        <v>24</v>
      </c>
      <c r="H43" s="5">
        <f>VLOOKUP(E43,'UNIT CODES'!$A$2:$B$5,2,FALSE)*(D43)*(C43)</f>
        <v>922.85200000000009</v>
      </c>
      <c r="I43" s="27">
        <f>VLOOKUP(G43,'UNIT CODES'!$A$2:$B$5,2,FALSE)*(F43)*(C43)</f>
        <v>21.62</v>
      </c>
    </row>
    <row r="44" spans="1:9" x14ac:dyDescent="0.4">
      <c r="A44" s="3">
        <v>36</v>
      </c>
      <c r="B44" s="3" t="s">
        <v>243</v>
      </c>
      <c r="C44" s="3">
        <v>540</v>
      </c>
      <c r="D44" s="4">
        <v>438.45</v>
      </c>
      <c r="E44" s="18" t="s">
        <v>24</v>
      </c>
      <c r="F44" s="3">
        <v>8.3000000000000007</v>
      </c>
      <c r="G44" s="18" t="s">
        <v>24</v>
      </c>
      <c r="H44" s="5">
        <f>VLOOKUP(E44,'UNIT CODES'!$A$2:$B$5,2,FALSE)*(D44)*(C44)</f>
        <v>2367.63</v>
      </c>
      <c r="I44" s="27">
        <f>VLOOKUP(G44,'UNIT CODES'!$A$2:$B$5,2,FALSE)*(F44)*(C44)</f>
        <v>44.82</v>
      </c>
    </row>
    <row r="45" spans="1:9" x14ac:dyDescent="0.4">
      <c r="A45" s="3">
        <v>37</v>
      </c>
      <c r="B45" s="3" t="s">
        <v>244</v>
      </c>
      <c r="C45" s="3">
        <v>100</v>
      </c>
      <c r="D45" s="4">
        <v>751.12</v>
      </c>
      <c r="E45" s="18" t="s">
        <v>24</v>
      </c>
      <c r="F45" s="3">
        <v>13.7</v>
      </c>
      <c r="G45" s="18" t="s">
        <v>24</v>
      </c>
      <c r="H45" s="5">
        <f>VLOOKUP(E45,'UNIT CODES'!$A$2:$B$5,2,FALSE)*(D45)*(C45)</f>
        <v>751.12</v>
      </c>
      <c r="I45" s="27">
        <f>VLOOKUP(G45,'UNIT CODES'!$A$2:$B$5,2,FALSE)*(F45)*(C45)</f>
        <v>13.699999999999998</v>
      </c>
    </row>
    <row r="46" spans="1:9" x14ac:dyDescent="0.4">
      <c r="A46" s="3">
        <v>38</v>
      </c>
      <c r="B46" s="3" t="s">
        <v>245</v>
      </c>
      <c r="C46" s="103">
        <v>1100</v>
      </c>
      <c r="D46" s="4">
        <v>0.6</v>
      </c>
      <c r="E46" s="18" t="s">
        <v>27</v>
      </c>
      <c r="F46" s="3">
        <v>3.2</v>
      </c>
      <c r="G46" s="18" t="s">
        <v>24</v>
      </c>
      <c r="H46" s="5">
        <f>VLOOKUP(E46,'UNIT CODES'!$A$2:$B$5,2,FALSE)*(D46)*(C46)</f>
        <v>660</v>
      </c>
      <c r="I46" s="27">
        <f>VLOOKUP(G46,'UNIT CODES'!$A$2:$B$5,2,FALSE)*(F46)*(C46)</f>
        <v>35.200000000000003</v>
      </c>
    </row>
    <row r="47" spans="1:9" x14ac:dyDescent="0.4">
      <c r="A47" s="3">
        <v>39</v>
      </c>
      <c r="B47" s="3" t="s">
        <v>246</v>
      </c>
      <c r="C47" s="3">
        <v>7</v>
      </c>
      <c r="D47" s="4">
        <v>361.17</v>
      </c>
      <c r="E47" s="18" t="s">
        <v>24</v>
      </c>
      <c r="F47" s="3">
        <v>30</v>
      </c>
      <c r="G47" s="18" t="s">
        <v>24</v>
      </c>
      <c r="H47" s="5">
        <f>VLOOKUP(E47,'UNIT CODES'!$A$2:$B$5,2,FALSE)*(D47)*(C47)</f>
        <v>25.281900000000004</v>
      </c>
      <c r="I47" s="27">
        <f>VLOOKUP(G47,'UNIT CODES'!$A$2:$B$5,2,FALSE)*(F47)*(C47)</f>
        <v>2.1</v>
      </c>
    </row>
    <row r="48" spans="1:9" x14ac:dyDescent="0.4">
      <c r="A48" s="3">
        <v>40</v>
      </c>
      <c r="B48" s="3" t="s">
        <v>247</v>
      </c>
      <c r="C48" s="3">
        <v>4</v>
      </c>
      <c r="D48" s="4">
        <v>1471.83</v>
      </c>
      <c r="E48" s="18" t="s">
        <v>24</v>
      </c>
      <c r="F48" s="3">
        <v>50</v>
      </c>
      <c r="G48" s="18" t="s">
        <v>24</v>
      </c>
      <c r="H48" s="5">
        <f>VLOOKUP(E48,'UNIT CODES'!$A$2:$B$5,2,FALSE)*(D48)*(C48)</f>
        <v>58.873199999999997</v>
      </c>
      <c r="I48" s="27">
        <f>VLOOKUP(G48,'UNIT CODES'!$A$2:$B$5,2,FALSE)*(F48)*(C48)</f>
        <v>2</v>
      </c>
    </row>
    <row r="49" spans="1:9" x14ac:dyDescent="0.4">
      <c r="A49" s="3">
        <v>41</v>
      </c>
      <c r="B49" s="3" t="s">
        <v>248</v>
      </c>
      <c r="C49" s="3">
        <v>2</v>
      </c>
      <c r="D49" s="4">
        <v>441.22</v>
      </c>
      <c r="E49" s="18" t="s">
        <v>27</v>
      </c>
      <c r="F49" s="3">
        <v>80</v>
      </c>
      <c r="G49" s="18" t="s">
        <v>24</v>
      </c>
      <c r="H49" s="5">
        <f>VLOOKUP(E49,'UNIT CODES'!$A$2:$B$5,2,FALSE)*(D49)*(C49)</f>
        <v>882.44</v>
      </c>
      <c r="I49" s="27">
        <f>VLOOKUP(G49,'UNIT CODES'!$A$2:$B$5,2,FALSE)*(F49)*(C49)</f>
        <v>1.6</v>
      </c>
    </row>
    <row r="50" spans="1:9" x14ac:dyDescent="0.4">
      <c r="A50" s="3">
        <v>42</v>
      </c>
      <c r="B50" s="3" t="s">
        <v>249</v>
      </c>
      <c r="C50" s="3">
        <v>568</v>
      </c>
      <c r="D50" s="4">
        <v>18.829999999999998</v>
      </c>
      <c r="E50" s="18" t="s">
        <v>24</v>
      </c>
      <c r="F50" s="3">
        <v>8</v>
      </c>
      <c r="G50" s="18" t="s">
        <v>24</v>
      </c>
      <c r="H50" s="5">
        <f>VLOOKUP(E50,'UNIT CODES'!$A$2:$B$5,2,FALSE)*(D50)*(C50)</f>
        <v>106.95439999999999</v>
      </c>
      <c r="I50" s="27">
        <f>VLOOKUP(G50,'UNIT CODES'!$A$2:$B$5,2,FALSE)*(F50)*(C50)</f>
        <v>45.44</v>
      </c>
    </row>
    <row r="51" spans="1:9" x14ac:dyDescent="0.4">
      <c r="A51" s="3">
        <v>43</v>
      </c>
      <c r="B51" s="3" t="s">
        <v>250</v>
      </c>
      <c r="C51" s="3">
        <v>526</v>
      </c>
      <c r="D51" s="4">
        <v>31.06</v>
      </c>
      <c r="E51" s="18" t="s">
        <v>24</v>
      </c>
      <c r="F51" s="3">
        <v>10</v>
      </c>
      <c r="G51" s="18" t="s">
        <v>24</v>
      </c>
      <c r="H51" s="5">
        <f>VLOOKUP(E51,'UNIT CODES'!$A$2:$B$5,2,FALSE)*(D51)*(C51)</f>
        <v>163.37559999999999</v>
      </c>
      <c r="I51" s="27">
        <f>VLOOKUP(G51,'UNIT CODES'!$A$2:$B$5,2,FALSE)*(F51)*(C51)</f>
        <v>52.6</v>
      </c>
    </row>
    <row r="52" spans="1:9" x14ac:dyDescent="0.4">
      <c r="A52" s="3">
        <v>44</v>
      </c>
      <c r="B52" s="3" t="s">
        <v>251</v>
      </c>
      <c r="C52" s="3">
        <v>464</v>
      </c>
      <c r="D52" s="4">
        <v>59.47</v>
      </c>
      <c r="E52" s="18" t="s">
        <v>24</v>
      </c>
      <c r="F52" s="3">
        <v>12</v>
      </c>
      <c r="G52" s="18" t="s">
        <v>24</v>
      </c>
      <c r="H52" s="5">
        <f>VLOOKUP(E52,'UNIT CODES'!$A$2:$B$5,2,FALSE)*(D52)*(C52)</f>
        <v>275.94080000000002</v>
      </c>
      <c r="I52" s="27">
        <f>VLOOKUP(G52,'UNIT CODES'!$A$2:$B$5,2,FALSE)*(F52)*(C52)</f>
        <v>55.68</v>
      </c>
    </row>
    <row r="53" spans="1:9" x14ac:dyDescent="0.4">
      <c r="A53" s="3">
        <v>45</v>
      </c>
      <c r="B53" s="3" t="s">
        <v>252</v>
      </c>
      <c r="C53" s="3">
        <v>6</v>
      </c>
      <c r="D53" s="4">
        <v>137.22999999999999</v>
      </c>
      <c r="E53" s="18" t="s">
        <v>24</v>
      </c>
      <c r="F53" s="3">
        <v>14</v>
      </c>
      <c r="G53" s="18" t="s">
        <v>24</v>
      </c>
      <c r="H53" s="5">
        <f>VLOOKUP(E53,'UNIT CODES'!$A$2:$B$5,2,FALSE)*(D53)*(C53)</f>
        <v>8.2337999999999987</v>
      </c>
      <c r="I53" s="27">
        <f>VLOOKUP(G53,'UNIT CODES'!$A$2:$B$5,2,FALSE)*(F53)*(C53)</f>
        <v>0.84000000000000008</v>
      </c>
    </row>
    <row r="54" spans="1:9" x14ac:dyDescent="0.4">
      <c r="A54" s="3">
        <v>46</v>
      </c>
      <c r="B54" s="3" t="s">
        <v>253</v>
      </c>
      <c r="C54" s="3">
        <v>4</v>
      </c>
      <c r="D54" s="4">
        <v>969.35</v>
      </c>
      <c r="E54" s="18" t="s">
        <v>24</v>
      </c>
      <c r="F54" s="3">
        <v>24</v>
      </c>
      <c r="G54" s="18" t="s">
        <v>24</v>
      </c>
      <c r="H54" s="5">
        <f>VLOOKUP(E54,'UNIT CODES'!$A$2:$B$5,2,FALSE)*(D54)*(C54)</f>
        <v>38.774000000000001</v>
      </c>
      <c r="I54" s="27">
        <f>VLOOKUP(G54,'UNIT CODES'!$A$2:$B$5,2,FALSE)*(F54)*(C54)</f>
        <v>0.96</v>
      </c>
    </row>
    <row r="55" spans="1:9" x14ac:dyDescent="0.4">
      <c r="A55" s="3">
        <v>47</v>
      </c>
      <c r="B55" s="3" t="s">
        <v>254</v>
      </c>
      <c r="C55" s="3">
        <v>581</v>
      </c>
      <c r="D55" s="4">
        <v>20.16</v>
      </c>
      <c r="E55" s="18" t="s">
        <v>24</v>
      </c>
      <c r="F55" s="3">
        <v>3.2</v>
      </c>
      <c r="G55" s="18" t="s">
        <v>24</v>
      </c>
      <c r="H55" s="5">
        <f>VLOOKUP(E55,'UNIT CODES'!$A$2:$B$5,2,FALSE)*(D55)*(C55)</f>
        <v>117.1296</v>
      </c>
      <c r="I55" s="27">
        <f>VLOOKUP(G55,'UNIT CODES'!$A$2:$B$5,2,FALSE)*(F55)*(C55)</f>
        <v>18.591999999999999</v>
      </c>
    </row>
    <row r="56" spans="1:9" x14ac:dyDescent="0.4">
      <c r="A56" s="3">
        <v>48</v>
      </c>
      <c r="B56" s="3" t="s">
        <v>255</v>
      </c>
      <c r="C56" s="3">
        <v>388</v>
      </c>
      <c r="D56" s="4">
        <v>31.16</v>
      </c>
      <c r="E56" s="18" t="s">
        <v>24</v>
      </c>
      <c r="F56" s="3">
        <v>4</v>
      </c>
      <c r="G56" s="18" t="s">
        <v>24</v>
      </c>
      <c r="H56" s="5">
        <f>VLOOKUP(E56,'UNIT CODES'!$A$2:$B$5,2,FALSE)*(D56)*(C56)</f>
        <v>120.90079999999999</v>
      </c>
      <c r="I56" s="27">
        <f>VLOOKUP(G56,'UNIT CODES'!$A$2:$B$5,2,FALSE)*(F56)*(C56)</f>
        <v>15.52</v>
      </c>
    </row>
    <row r="57" spans="1:9" x14ac:dyDescent="0.4">
      <c r="A57" s="3">
        <v>49</v>
      </c>
      <c r="B57" s="3" t="s">
        <v>256</v>
      </c>
      <c r="C57" s="3">
        <v>248</v>
      </c>
      <c r="D57" s="4">
        <v>58.97</v>
      </c>
      <c r="E57" s="18" t="s">
        <v>24</v>
      </c>
      <c r="F57" s="3">
        <v>5</v>
      </c>
      <c r="G57" s="18" t="s">
        <v>24</v>
      </c>
      <c r="H57" s="5">
        <f>VLOOKUP(E57,'UNIT CODES'!$A$2:$B$5,2,FALSE)*(D57)*(C57)</f>
        <v>146.2456</v>
      </c>
      <c r="I57" s="27">
        <f>VLOOKUP(G57,'UNIT CODES'!$A$2:$B$5,2,FALSE)*(F57)*(C57)</f>
        <v>12.4</v>
      </c>
    </row>
    <row r="58" spans="1:9" x14ac:dyDescent="0.4">
      <c r="A58" s="3">
        <v>50</v>
      </c>
      <c r="B58" s="3" t="s">
        <v>257</v>
      </c>
      <c r="C58" s="3">
        <v>41</v>
      </c>
      <c r="D58" s="4">
        <v>160.85</v>
      </c>
      <c r="E58" s="18" t="s">
        <v>24</v>
      </c>
      <c r="F58" s="3">
        <v>6.5</v>
      </c>
      <c r="G58" s="18" t="s">
        <v>24</v>
      </c>
      <c r="H58" s="5">
        <f>VLOOKUP(E58,'UNIT CODES'!$A$2:$B$5,2,FALSE)*(D58)*(C58)</f>
        <v>65.948499999999996</v>
      </c>
      <c r="I58" s="27">
        <f>VLOOKUP(G58,'UNIT CODES'!$A$2:$B$5,2,FALSE)*(F58)*(C58)</f>
        <v>2.665</v>
      </c>
    </row>
    <row r="59" spans="1:9" x14ac:dyDescent="0.4">
      <c r="A59" s="3">
        <v>51</v>
      </c>
      <c r="B59" s="3" t="s">
        <v>258</v>
      </c>
      <c r="C59" s="3">
        <v>62</v>
      </c>
      <c r="D59" s="4">
        <v>804.35</v>
      </c>
      <c r="E59" s="18" t="s">
        <v>24</v>
      </c>
      <c r="F59" s="3">
        <v>11</v>
      </c>
      <c r="G59" s="18" t="s">
        <v>24</v>
      </c>
      <c r="H59" s="5">
        <f>VLOOKUP(E59,'UNIT CODES'!$A$2:$B$5,2,FALSE)*(D59)*(C59)</f>
        <v>498.697</v>
      </c>
      <c r="I59" s="27">
        <f>VLOOKUP(G59,'UNIT CODES'!$A$2:$B$5,2,FALSE)*(F59)*(C59)</f>
        <v>6.82</v>
      </c>
    </row>
    <row r="60" spans="1:9" x14ac:dyDescent="0.4">
      <c r="A60" s="3">
        <v>52</v>
      </c>
      <c r="B60" s="3" t="s">
        <v>259</v>
      </c>
      <c r="C60" s="3">
        <v>11</v>
      </c>
      <c r="D60" s="4">
        <v>134.57</v>
      </c>
      <c r="E60" s="18" t="s">
        <v>24</v>
      </c>
      <c r="F60" s="3">
        <v>18.2</v>
      </c>
      <c r="G60" s="18" t="s">
        <v>24</v>
      </c>
      <c r="H60" s="5">
        <f>VLOOKUP(E60,'UNIT CODES'!$A$2:$B$5,2,FALSE)*(D60)*(C60)</f>
        <v>14.802699999999998</v>
      </c>
      <c r="I60" s="27">
        <f>VLOOKUP(G60,'UNIT CODES'!$A$2:$B$5,2,FALSE)*(F60)*(C60)</f>
        <v>2.0019999999999998</v>
      </c>
    </row>
    <row r="61" spans="1:9" x14ac:dyDescent="0.4">
      <c r="A61" s="3">
        <v>53</v>
      </c>
      <c r="B61" s="3" t="s">
        <v>260</v>
      </c>
      <c r="C61" s="3">
        <v>4</v>
      </c>
      <c r="D61" s="4">
        <v>664.26</v>
      </c>
      <c r="E61" s="18" t="s">
        <v>24</v>
      </c>
      <c r="F61" s="3">
        <v>31.2</v>
      </c>
      <c r="G61" s="18" t="s">
        <v>24</v>
      </c>
      <c r="H61" s="5">
        <f>VLOOKUP(E61,'UNIT CODES'!$A$2:$B$5,2,FALSE)*(D61)*(C61)</f>
        <v>26.570399999999999</v>
      </c>
      <c r="I61" s="27">
        <f>VLOOKUP(G61,'UNIT CODES'!$A$2:$B$5,2,FALSE)*(F61)*(C61)</f>
        <v>1.248</v>
      </c>
    </row>
    <row r="62" spans="1:9" x14ac:dyDescent="0.4">
      <c r="A62" s="3">
        <v>54</v>
      </c>
      <c r="B62" s="3" t="s">
        <v>261</v>
      </c>
      <c r="C62" s="3">
        <v>2</v>
      </c>
      <c r="D62" s="4">
        <v>889.8</v>
      </c>
      <c r="E62" s="18" t="s">
        <v>24</v>
      </c>
      <c r="F62" s="3">
        <v>46.8</v>
      </c>
      <c r="G62" s="18" t="s">
        <v>24</v>
      </c>
      <c r="H62" s="5">
        <f>VLOOKUP(E62,'UNIT CODES'!$A$2:$B$5,2,FALSE)*(D62)*(C62)</f>
        <v>17.795999999999999</v>
      </c>
      <c r="I62" s="27">
        <f>VLOOKUP(G62,'UNIT CODES'!$A$2:$B$5,2,FALSE)*(F62)*(C62)</f>
        <v>0.93599999999999994</v>
      </c>
    </row>
    <row r="63" spans="1:9" x14ac:dyDescent="0.4">
      <c r="A63" s="3">
        <v>55</v>
      </c>
      <c r="B63" s="3" t="s">
        <v>262</v>
      </c>
      <c r="C63" s="3">
        <v>8</v>
      </c>
      <c r="D63" s="4">
        <v>269.37</v>
      </c>
      <c r="E63" s="18" t="s">
        <v>24</v>
      </c>
      <c r="F63" s="3">
        <v>14</v>
      </c>
      <c r="G63" s="18" t="s">
        <v>24</v>
      </c>
      <c r="H63" s="5">
        <f>VLOOKUP(E63,'UNIT CODES'!$A$2:$B$5,2,FALSE)*(D63)*(C63)</f>
        <v>21.549600000000002</v>
      </c>
      <c r="I63" s="27">
        <f>VLOOKUP(G63,'UNIT CODES'!$A$2:$B$5,2,FALSE)*(F63)*(C63)</f>
        <v>1.1200000000000001</v>
      </c>
    </row>
    <row r="64" spans="1:9" x14ac:dyDescent="0.4">
      <c r="A64" s="3">
        <v>56</v>
      </c>
      <c r="B64" s="3" t="s">
        <v>263</v>
      </c>
      <c r="C64" s="3">
        <v>4</v>
      </c>
      <c r="D64" s="4">
        <v>1580.26</v>
      </c>
      <c r="E64" s="18" t="s">
        <v>24</v>
      </c>
      <c r="F64" s="3">
        <v>42</v>
      </c>
      <c r="G64" s="18" t="s">
        <v>24</v>
      </c>
      <c r="H64" s="5">
        <f>VLOOKUP(E64,'UNIT CODES'!$A$2:$B$5,2,FALSE)*(D64)*(C64)</f>
        <v>63.2104</v>
      </c>
      <c r="I64" s="27">
        <f>VLOOKUP(G64,'UNIT CODES'!$A$2:$B$5,2,FALSE)*(F64)*(C64)</f>
        <v>1.68</v>
      </c>
    </row>
    <row r="65" spans="1:9" x14ac:dyDescent="0.4">
      <c r="A65" s="3">
        <v>57</v>
      </c>
      <c r="B65" s="3" t="s">
        <v>264</v>
      </c>
      <c r="C65" s="3">
        <v>2</v>
      </c>
      <c r="D65" s="4">
        <v>1693.78</v>
      </c>
      <c r="E65" s="18" t="s">
        <v>24</v>
      </c>
      <c r="F65" s="3">
        <v>0.7</v>
      </c>
      <c r="G65" s="18" t="s">
        <v>27</v>
      </c>
      <c r="H65" s="5">
        <f>VLOOKUP(E65,'UNIT CODES'!$A$2:$B$5,2,FALSE)*(D65)*(C65)</f>
        <v>33.875599999999999</v>
      </c>
      <c r="I65" s="27">
        <f>VLOOKUP(G65,'UNIT CODES'!$A$2:$B$5,2,FALSE)*(F65)*(C65)</f>
        <v>1.4</v>
      </c>
    </row>
    <row r="66" spans="1:9" x14ac:dyDescent="0.4">
      <c r="A66" s="3">
        <v>58</v>
      </c>
      <c r="B66" s="3" t="s">
        <v>265</v>
      </c>
      <c r="C66" s="3">
        <v>2</v>
      </c>
      <c r="D66" s="4">
        <v>7574.33</v>
      </c>
      <c r="E66" s="18" t="s">
        <v>24</v>
      </c>
      <c r="F66" s="3">
        <v>1.8</v>
      </c>
      <c r="G66" s="18" t="s">
        <v>27</v>
      </c>
      <c r="H66" s="14">
        <f>VLOOKUP(E66,'UNIT CODES'!$A$2:$B$5,2,FALSE)*(D66)*(C66)</f>
        <v>151.48660000000001</v>
      </c>
      <c r="I66" s="26">
        <f>VLOOKUP(G66,'UNIT CODES'!$A$2:$B$5,2,FALSE)*(F66)*(C66)</f>
        <v>3.6</v>
      </c>
    </row>
    <row r="67" spans="1:9" x14ac:dyDescent="0.4">
      <c r="A67" s="3">
        <v>59</v>
      </c>
      <c r="B67" s="3" t="s">
        <v>266</v>
      </c>
      <c r="C67" s="3">
        <v>136</v>
      </c>
      <c r="D67" s="4">
        <v>0.26</v>
      </c>
      <c r="E67" s="18" t="s">
        <v>27</v>
      </c>
      <c r="F67" s="3">
        <v>4</v>
      </c>
      <c r="G67" s="18" t="s">
        <v>24</v>
      </c>
      <c r="H67" s="14">
        <f>VLOOKUP(E67,'UNIT CODES'!$A$2:$B$5,2,FALSE)*(D67)*(C67)</f>
        <v>35.36</v>
      </c>
      <c r="I67" s="27">
        <f>VLOOKUP(G67,'UNIT CODES'!$A$2:$B$5,2,FALSE)*(F67)*(C67)</f>
        <v>5.44</v>
      </c>
    </row>
    <row r="68" spans="1:9" x14ac:dyDescent="0.4">
      <c r="A68" s="3">
        <v>60</v>
      </c>
      <c r="B68" s="3" t="s">
        <v>267</v>
      </c>
      <c r="C68" s="3">
        <v>21</v>
      </c>
      <c r="D68" s="4">
        <v>89.78</v>
      </c>
      <c r="E68" s="18" t="s">
        <v>24</v>
      </c>
      <c r="F68" s="3">
        <v>19.5</v>
      </c>
      <c r="G68" s="18" t="s">
        <v>24</v>
      </c>
      <c r="H68" s="5">
        <f>VLOOKUP(E68,'UNIT CODES'!$A$2:$B$5,2,FALSE)*(D68)*(C68)</f>
        <v>18.8538</v>
      </c>
      <c r="I68" s="27">
        <f>VLOOKUP(G68,'UNIT CODES'!$A$2:$B$5,2,FALSE)*(F68)*(C68)</f>
        <v>4.0949999999999998</v>
      </c>
    </row>
    <row r="69" spans="1:9" x14ac:dyDescent="0.4">
      <c r="A69" s="3">
        <v>61</v>
      </c>
      <c r="B69" s="3" t="s">
        <v>268</v>
      </c>
      <c r="C69" s="3">
        <v>1</v>
      </c>
      <c r="D69" s="4">
        <v>930.06</v>
      </c>
      <c r="E69" s="18" t="s">
        <v>24</v>
      </c>
      <c r="F69" s="3">
        <v>26</v>
      </c>
      <c r="G69" s="18" t="s">
        <v>24</v>
      </c>
      <c r="H69" s="5">
        <f>VLOOKUP(E69,'UNIT CODES'!$A$2:$B$5,2,FALSE)*(D69)*(C69)</f>
        <v>9.3005999999999993</v>
      </c>
      <c r="I69" s="27">
        <f>VLOOKUP(G69,'UNIT CODES'!$A$2:$B$5,2,FALSE)*(F69)*(C69)</f>
        <v>0.26</v>
      </c>
    </row>
    <row r="70" spans="1:9" x14ac:dyDescent="0.4">
      <c r="A70" s="3">
        <v>62</v>
      </c>
      <c r="B70" s="3" t="s">
        <v>269</v>
      </c>
      <c r="C70" s="3">
        <v>2</v>
      </c>
      <c r="D70" s="4">
        <v>2382.23</v>
      </c>
      <c r="E70" s="18" t="s">
        <v>24</v>
      </c>
      <c r="F70" s="3">
        <v>53</v>
      </c>
      <c r="G70" s="18" t="s">
        <v>24</v>
      </c>
      <c r="H70" s="5">
        <f>VLOOKUP(E70,'UNIT CODES'!$A$2:$B$5,2,FALSE)*(D70)*(C70)</f>
        <v>47.644600000000004</v>
      </c>
      <c r="I70" s="27">
        <f>VLOOKUP(G70,'UNIT CODES'!$A$2:$B$5,2,FALSE)*(F70)*(C70)</f>
        <v>1.06</v>
      </c>
    </row>
    <row r="71" spans="1:9" x14ac:dyDescent="0.4">
      <c r="A71" s="3">
        <v>63</v>
      </c>
      <c r="B71" s="3" t="s">
        <v>270</v>
      </c>
      <c r="C71" s="3">
        <v>2</v>
      </c>
      <c r="D71" s="4">
        <v>2815.65</v>
      </c>
      <c r="E71" s="18" t="s">
        <v>24</v>
      </c>
      <c r="F71" s="3">
        <v>37.6</v>
      </c>
      <c r="G71" s="18" t="s">
        <v>24</v>
      </c>
      <c r="H71" s="5">
        <f>VLOOKUP(E71,'UNIT CODES'!$A$2:$B$5,2,FALSE)*(D71)*(C71)</f>
        <v>56.313000000000002</v>
      </c>
      <c r="I71" s="27">
        <f>VLOOKUP(G71,'UNIT CODES'!$A$2:$B$5,2,FALSE)*(F71)*(C71)</f>
        <v>0.752</v>
      </c>
    </row>
    <row r="72" spans="1:9" x14ac:dyDescent="0.4">
      <c r="A72" s="3">
        <v>64</v>
      </c>
      <c r="B72" s="3" t="s">
        <v>271</v>
      </c>
      <c r="C72" s="3">
        <v>4</v>
      </c>
      <c r="D72" s="4">
        <v>6477.02</v>
      </c>
      <c r="E72" s="18" t="s">
        <v>24</v>
      </c>
      <c r="F72" s="3">
        <v>61</v>
      </c>
      <c r="G72" s="18" t="s">
        <v>24</v>
      </c>
      <c r="H72" s="5">
        <f>VLOOKUP(E72,'UNIT CODES'!$A$2:$B$5,2,FALSE)*(D72)*(C72)</f>
        <v>259.08080000000001</v>
      </c>
      <c r="I72" s="27">
        <f>VLOOKUP(G72,'UNIT CODES'!$A$2:$B$5,2,FALSE)*(F72)*(C72)</f>
        <v>2.44</v>
      </c>
    </row>
    <row r="73" spans="1:9" x14ac:dyDescent="0.4">
      <c r="A73" s="3">
        <v>65</v>
      </c>
      <c r="B73" s="3" t="s">
        <v>272</v>
      </c>
      <c r="C73" s="3">
        <v>4</v>
      </c>
      <c r="D73" s="4">
        <v>21.6</v>
      </c>
      <c r="E73" s="18" t="s">
        <v>24</v>
      </c>
      <c r="F73" s="3">
        <v>2.2999999999999998</v>
      </c>
      <c r="G73" s="18" t="s">
        <v>24</v>
      </c>
      <c r="H73" s="5">
        <f>VLOOKUP(E73,'UNIT CODES'!$A$2:$B$5,2,FALSE)*(D73)*(C73)</f>
        <v>0.8640000000000001</v>
      </c>
      <c r="I73" s="27">
        <f>VLOOKUP(G73,'UNIT CODES'!$A$2:$B$5,2,FALSE)*(F73)*(C73)</f>
        <v>9.1999999999999998E-2</v>
      </c>
    </row>
    <row r="74" spans="1:9" x14ac:dyDescent="0.4">
      <c r="A74" s="3">
        <v>66</v>
      </c>
      <c r="B74" s="3" t="s">
        <v>273</v>
      </c>
      <c r="C74" s="3">
        <v>20</v>
      </c>
      <c r="D74" s="4">
        <v>0.78</v>
      </c>
      <c r="E74" s="18" t="s">
        <v>27</v>
      </c>
      <c r="F74" s="3">
        <v>3.1</v>
      </c>
      <c r="G74" s="18" t="s">
        <v>24</v>
      </c>
      <c r="H74" s="5">
        <f>VLOOKUP(E74,'UNIT CODES'!$A$2:$B$5,2,FALSE)*(D74)*(C74)</f>
        <v>15.600000000000001</v>
      </c>
      <c r="I74" s="27">
        <f>VLOOKUP(G74,'UNIT CODES'!$A$2:$B$5,2,FALSE)*(F74)*(C74)</f>
        <v>0.62000000000000011</v>
      </c>
    </row>
    <row r="75" spans="1:9" x14ac:dyDescent="0.4">
      <c r="A75" s="3">
        <v>67</v>
      </c>
      <c r="B75" s="3" t="s">
        <v>274</v>
      </c>
      <c r="C75" s="3">
        <v>20</v>
      </c>
      <c r="D75" s="4">
        <v>55.47</v>
      </c>
      <c r="E75" s="18" t="s">
        <v>24</v>
      </c>
      <c r="F75" s="3">
        <v>4.6500000000000004</v>
      </c>
      <c r="G75" s="18" t="s">
        <v>24</v>
      </c>
      <c r="H75" s="5">
        <f>VLOOKUP(E75,'UNIT CODES'!$A$2:$B$5,2,FALSE)*(D75)*(C75)</f>
        <v>11.093999999999999</v>
      </c>
      <c r="I75" s="27">
        <f>VLOOKUP(G75,'UNIT CODES'!$A$2:$B$5,2,FALSE)*(F75)*(C75)</f>
        <v>0.93000000000000016</v>
      </c>
    </row>
    <row r="76" spans="1:9" x14ac:dyDescent="0.4">
      <c r="A76" s="3">
        <v>68</v>
      </c>
      <c r="B76" s="3" t="s">
        <v>275</v>
      </c>
      <c r="C76" s="3">
        <v>2</v>
      </c>
      <c r="D76" s="4">
        <v>165.53</v>
      </c>
      <c r="E76" s="18" t="s">
        <v>24</v>
      </c>
      <c r="F76" s="3">
        <v>10.8</v>
      </c>
      <c r="G76" s="18" t="s">
        <v>24</v>
      </c>
      <c r="H76" s="5">
        <f>VLOOKUP(E76,'UNIT CODES'!$A$2:$B$5,2,FALSE)*(D76)*(C76)</f>
        <v>3.3106</v>
      </c>
      <c r="I76" s="27">
        <f>VLOOKUP(G76,'UNIT CODES'!$A$2:$B$5,2,FALSE)*(F76)*(C76)</f>
        <v>0.21600000000000003</v>
      </c>
    </row>
    <row r="77" spans="1:9" x14ac:dyDescent="0.4">
      <c r="A77" s="3">
        <v>69</v>
      </c>
      <c r="B77" s="3" t="s">
        <v>276</v>
      </c>
      <c r="C77" s="3">
        <v>124</v>
      </c>
      <c r="D77" s="4">
        <v>0.26</v>
      </c>
      <c r="E77" s="18" t="s">
        <v>27</v>
      </c>
      <c r="F77" s="3">
        <v>5.4</v>
      </c>
      <c r="G77" s="18" t="s">
        <v>24</v>
      </c>
      <c r="H77" s="5">
        <f>VLOOKUP(E77,'UNIT CODES'!$A$2:$B$5,2,FALSE)*(D77)*(C77)</f>
        <v>32.24</v>
      </c>
      <c r="I77" s="27">
        <f>VLOOKUP(G77,'UNIT CODES'!$A$2:$B$5,2,FALSE)*(F77)*(C77)</f>
        <v>6.6960000000000006</v>
      </c>
    </row>
    <row r="78" spans="1:9" x14ac:dyDescent="0.4">
      <c r="A78" s="3">
        <v>70</v>
      </c>
      <c r="B78" s="3" t="s">
        <v>277</v>
      </c>
      <c r="C78" s="3">
        <v>30</v>
      </c>
      <c r="D78" s="4">
        <v>0.32</v>
      </c>
      <c r="E78" s="18" t="s">
        <v>27</v>
      </c>
      <c r="F78" s="3">
        <v>5.9</v>
      </c>
      <c r="G78" s="18" t="s">
        <v>24</v>
      </c>
      <c r="H78" s="5">
        <f>VLOOKUP(E78,'UNIT CODES'!$A$2:$B$5,2,FALSE)*(D78)*(C78)</f>
        <v>9.6</v>
      </c>
      <c r="I78" s="27">
        <f>VLOOKUP(G78,'UNIT CODES'!$A$2:$B$5,2,FALSE)*(F78)*(C78)</f>
        <v>1.77</v>
      </c>
    </row>
    <row r="79" spans="1:9" x14ac:dyDescent="0.4">
      <c r="A79" s="3">
        <v>71</v>
      </c>
      <c r="B79" s="3" t="s">
        <v>278</v>
      </c>
      <c r="C79" s="3">
        <v>30</v>
      </c>
      <c r="D79" s="4">
        <v>0.84</v>
      </c>
      <c r="E79" s="18" t="s">
        <v>27</v>
      </c>
      <c r="F79" s="3">
        <v>7</v>
      </c>
      <c r="G79" s="18" t="s">
        <v>24</v>
      </c>
      <c r="H79" s="5">
        <f>VLOOKUP(E79,'UNIT CODES'!$A$2:$B$5,2,FALSE)*(D79)*(C79)</f>
        <v>25.2</v>
      </c>
      <c r="I79" s="27">
        <f>VLOOKUP(G79,'UNIT CODES'!$A$2:$B$5,2,FALSE)*(F79)*(C79)</f>
        <v>2.1</v>
      </c>
    </row>
    <row r="80" spans="1:9" x14ac:dyDescent="0.4">
      <c r="A80" s="3">
        <v>72</v>
      </c>
      <c r="B80" s="3" t="s">
        <v>279</v>
      </c>
      <c r="C80" s="103">
        <v>1182</v>
      </c>
      <c r="D80" s="4">
        <v>12</v>
      </c>
      <c r="E80" s="18" t="s">
        <v>24</v>
      </c>
      <c r="F80" s="3">
        <v>4.9000000000000004</v>
      </c>
      <c r="G80" s="18" t="s">
        <v>24</v>
      </c>
      <c r="H80" s="5">
        <f>VLOOKUP(E80,'UNIT CODES'!$A$2:$B$5,2,FALSE)*(D80)*(C80)</f>
        <v>141.84</v>
      </c>
      <c r="I80" s="27">
        <f>VLOOKUP(G80,'UNIT CODES'!$A$2:$B$5,2,FALSE)*(F80)*(C80)</f>
        <v>57.917999999999999</v>
      </c>
    </row>
    <row r="81" spans="1:9" x14ac:dyDescent="0.4">
      <c r="A81" s="3">
        <v>73</v>
      </c>
      <c r="B81" s="3" t="s">
        <v>280</v>
      </c>
      <c r="C81" s="3">
        <v>596</v>
      </c>
      <c r="D81" s="4">
        <v>14.85</v>
      </c>
      <c r="E81" s="18" t="s">
        <v>24</v>
      </c>
      <c r="F81" s="3">
        <v>5.4</v>
      </c>
      <c r="G81" s="18" t="s">
        <v>24</v>
      </c>
      <c r="H81" s="5">
        <f>VLOOKUP(E81,'UNIT CODES'!$A$2:$B$5,2,FALSE)*(D81)*(C81)</f>
        <v>88.506</v>
      </c>
      <c r="I81" s="27">
        <f>VLOOKUP(G81,'UNIT CODES'!$A$2:$B$5,2,FALSE)*(F81)*(C81)</f>
        <v>32.184000000000005</v>
      </c>
    </row>
    <row r="82" spans="1:9" x14ac:dyDescent="0.4">
      <c r="A82" s="3">
        <v>74</v>
      </c>
      <c r="B82" s="3" t="s">
        <v>281</v>
      </c>
      <c r="C82" s="3">
        <v>275</v>
      </c>
      <c r="D82" s="4">
        <v>24.48</v>
      </c>
      <c r="E82" s="18" t="s">
        <v>24</v>
      </c>
      <c r="F82" s="3">
        <v>5.9</v>
      </c>
      <c r="G82" s="18" t="s">
        <v>24</v>
      </c>
      <c r="H82" s="5">
        <f>VLOOKUP(E82,'UNIT CODES'!$A$2:$B$5,2,FALSE)*(D82)*(C82)</f>
        <v>67.320000000000007</v>
      </c>
      <c r="I82" s="27">
        <f>VLOOKUP(G82,'UNIT CODES'!$A$2:$B$5,2,FALSE)*(F82)*(C82)</f>
        <v>16.225000000000001</v>
      </c>
    </row>
    <row r="83" spans="1:9" x14ac:dyDescent="0.4">
      <c r="A83" s="3">
        <v>75</v>
      </c>
      <c r="B83" s="3" t="s">
        <v>282</v>
      </c>
      <c r="C83" s="3">
        <v>34</v>
      </c>
      <c r="D83" s="4">
        <v>59.49</v>
      </c>
      <c r="E83" s="18" t="s">
        <v>24</v>
      </c>
      <c r="F83" s="3">
        <v>7</v>
      </c>
      <c r="G83" s="18" t="s">
        <v>24</v>
      </c>
      <c r="H83" s="5">
        <f>VLOOKUP(E83,'UNIT CODES'!$A$2:$B$5,2,FALSE)*(D83)*(C83)</f>
        <v>20.226599999999998</v>
      </c>
      <c r="I83" s="27">
        <f>VLOOKUP(G83,'UNIT CODES'!$A$2:$B$5,2,FALSE)*(F83)*(C83)</f>
        <v>2.3800000000000003</v>
      </c>
    </row>
    <row r="84" spans="1:9" x14ac:dyDescent="0.4">
      <c r="A84" s="3">
        <v>76</v>
      </c>
      <c r="B84" s="3" t="s">
        <v>283</v>
      </c>
      <c r="C84" s="3">
        <v>272</v>
      </c>
      <c r="D84" s="4">
        <v>1.69</v>
      </c>
      <c r="E84" s="18" t="s">
        <v>27</v>
      </c>
      <c r="F84" s="3">
        <v>5.0999999999999996</v>
      </c>
      <c r="G84" s="18" t="s">
        <v>24</v>
      </c>
      <c r="H84" s="5">
        <f>VLOOKUP(E84,'UNIT CODES'!$A$2:$B$5,2,FALSE)*(D84)*(C84)</f>
        <v>459.68</v>
      </c>
      <c r="I84" s="27">
        <f>VLOOKUP(G84,'UNIT CODES'!$A$2:$B$5,2,FALSE)*(F84)*(C84)</f>
        <v>13.872</v>
      </c>
    </row>
    <row r="85" spans="1:9" x14ac:dyDescent="0.4">
      <c r="A85" s="3">
        <v>77</v>
      </c>
      <c r="B85" s="3" t="s">
        <v>284</v>
      </c>
      <c r="C85" s="3">
        <v>30</v>
      </c>
      <c r="D85" s="4">
        <v>2.44</v>
      </c>
      <c r="E85" s="18" t="s">
        <v>27</v>
      </c>
      <c r="F85" s="3">
        <v>6.6</v>
      </c>
      <c r="G85" s="18" t="s">
        <v>24</v>
      </c>
      <c r="H85" s="5">
        <f>VLOOKUP(E85,'UNIT CODES'!$A$2:$B$5,2,FALSE)*(D85)*(C85)</f>
        <v>73.2</v>
      </c>
      <c r="I85" s="27">
        <f>VLOOKUP(G85,'UNIT CODES'!$A$2:$B$5,2,FALSE)*(F85)*(C85)</f>
        <v>1.98</v>
      </c>
    </row>
    <row r="86" spans="1:9" x14ac:dyDescent="0.4">
      <c r="A86" s="3">
        <v>78</v>
      </c>
      <c r="B86" s="3" t="s">
        <v>285</v>
      </c>
      <c r="C86" s="3">
        <v>10</v>
      </c>
      <c r="D86" s="4">
        <v>4.67</v>
      </c>
      <c r="E86" s="18" t="s">
        <v>27</v>
      </c>
      <c r="F86" s="3">
        <v>17</v>
      </c>
      <c r="G86" s="18" t="s">
        <v>24</v>
      </c>
      <c r="H86" s="5">
        <f>VLOOKUP(E86,'UNIT CODES'!$A$2:$B$5,2,FALSE)*(D86)*(C86)</f>
        <v>46.7</v>
      </c>
      <c r="I86" s="27">
        <f>VLOOKUP(G86,'UNIT CODES'!$A$2:$B$5,2,FALSE)*(F86)*(C86)</f>
        <v>1.7000000000000002</v>
      </c>
    </row>
    <row r="87" spans="1:9" x14ac:dyDescent="0.4">
      <c r="A87" s="3">
        <v>79</v>
      </c>
      <c r="B87" s="3" t="s">
        <v>286</v>
      </c>
      <c r="C87" s="3">
        <v>84</v>
      </c>
      <c r="D87" s="4">
        <v>0.48</v>
      </c>
      <c r="E87" s="18" t="s">
        <v>27</v>
      </c>
      <c r="F87" s="3">
        <v>5.5</v>
      </c>
      <c r="G87" s="18" t="s">
        <v>24</v>
      </c>
      <c r="H87" s="5">
        <f>VLOOKUP(E87,'UNIT CODES'!$A$2:$B$5,2,FALSE)*(D87)*(C87)</f>
        <v>40.32</v>
      </c>
      <c r="I87" s="27">
        <f>VLOOKUP(G87,'UNIT CODES'!$A$2:$B$5,2,FALSE)*(F87)*(C87)</f>
        <v>4.62</v>
      </c>
    </row>
    <row r="88" spans="1:9" x14ac:dyDescent="0.4">
      <c r="A88" s="3">
        <v>80</v>
      </c>
      <c r="B88" s="3" t="s">
        <v>287</v>
      </c>
      <c r="C88" s="3">
        <v>42</v>
      </c>
      <c r="D88" s="4">
        <v>1.44</v>
      </c>
      <c r="E88" s="18" t="s">
        <v>27</v>
      </c>
      <c r="F88" s="3">
        <v>7.2</v>
      </c>
      <c r="G88" s="18" t="s">
        <v>24</v>
      </c>
      <c r="H88" s="5">
        <f>VLOOKUP(E88,'UNIT CODES'!$A$2:$B$5,2,FALSE)*(D88)*(C88)</f>
        <v>60.48</v>
      </c>
      <c r="I88" s="27">
        <f>VLOOKUP(G88,'UNIT CODES'!$A$2:$B$5,2,FALSE)*(F88)*(C88)</f>
        <v>3.0240000000000005</v>
      </c>
    </row>
    <row r="89" spans="1:9" x14ac:dyDescent="0.4">
      <c r="A89" s="3">
        <v>81</v>
      </c>
      <c r="B89" s="3" t="s">
        <v>288</v>
      </c>
      <c r="C89" s="3">
        <v>45</v>
      </c>
      <c r="D89" s="4">
        <v>62.71</v>
      </c>
      <c r="E89" s="18" t="s">
        <v>24</v>
      </c>
      <c r="F89" s="3">
        <v>3.9</v>
      </c>
      <c r="G89" s="18" t="s">
        <v>24</v>
      </c>
      <c r="H89" s="5">
        <f>VLOOKUP(E89,'UNIT CODES'!$A$2:$B$5,2,FALSE)*(D89)*(C89)</f>
        <v>28.2195</v>
      </c>
      <c r="I89" s="27">
        <f>VLOOKUP(G89,'UNIT CODES'!$A$2:$B$5,2,FALSE)*(F89)*(C89)</f>
        <v>1.7549999999999999</v>
      </c>
    </row>
    <row r="90" spans="1:9" x14ac:dyDescent="0.4">
      <c r="A90" s="3">
        <v>82</v>
      </c>
      <c r="B90" s="3" t="s">
        <v>289</v>
      </c>
      <c r="C90" s="3">
        <v>30</v>
      </c>
      <c r="D90" s="4">
        <v>80.41</v>
      </c>
      <c r="E90" s="18" t="s">
        <v>24</v>
      </c>
      <c r="F90" s="3">
        <v>10</v>
      </c>
      <c r="G90" s="18" t="s">
        <v>24</v>
      </c>
      <c r="H90" s="5">
        <f>VLOOKUP(E90,'UNIT CODES'!$A$2:$B$5,2,FALSE)*(D90)*(C90)</f>
        <v>24.123000000000001</v>
      </c>
      <c r="I90" s="27">
        <f>VLOOKUP(G90,'UNIT CODES'!$A$2:$B$5,2,FALSE)*(F90)*(C90)</f>
        <v>3</v>
      </c>
    </row>
    <row r="91" spans="1:9" x14ac:dyDescent="0.4">
      <c r="A91" s="3">
        <v>83</v>
      </c>
      <c r="B91" s="3" t="s">
        <v>290</v>
      </c>
      <c r="C91" s="3">
        <v>69</v>
      </c>
      <c r="D91" s="4">
        <v>68.930000000000007</v>
      </c>
      <c r="E91" s="18" t="s">
        <v>24</v>
      </c>
      <c r="F91" s="3">
        <v>4.95</v>
      </c>
      <c r="G91" s="18" t="s">
        <v>24</v>
      </c>
      <c r="H91" s="5">
        <f>VLOOKUP(E91,'UNIT CODES'!$A$2:$B$5,2,FALSE)*(D91)*(C91)</f>
        <v>47.561700000000009</v>
      </c>
      <c r="I91" s="27">
        <f>VLOOKUP(G91,'UNIT CODES'!$A$2:$B$5,2,FALSE)*(F91)*(C91)</f>
        <v>3.4155000000000002</v>
      </c>
    </row>
    <row r="92" spans="1:9" x14ac:dyDescent="0.4">
      <c r="A92" s="3">
        <v>84</v>
      </c>
      <c r="B92" s="3" t="s">
        <v>291</v>
      </c>
      <c r="C92" s="3">
        <v>4</v>
      </c>
      <c r="D92" s="4">
        <v>274.32</v>
      </c>
      <c r="E92" s="18" t="s">
        <v>24</v>
      </c>
      <c r="F92" s="3">
        <v>15.8</v>
      </c>
      <c r="G92" s="18" t="s">
        <v>24</v>
      </c>
      <c r="H92" s="5">
        <f>VLOOKUP(E92,'UNIT CODES'!$A$2:$B$5,2,FALSE)*(D92)*(C92)</f>
        <v>10.972799999999999</v>
      </c>
      <c r="I92" s="27">
        <f>VLOOKUP(G92,'UNIT CODES'!$A$2:$B$5,2,FALSE)*(F92)*(C92)</f>
        <v>0.63200000000000001</v>
      </c>
    </row>
    <row r="93" spans="1:9" x14ac:dyDescent="0.4">
      <c r="A93" s="3">
        <v>85</v>
      </c>
      <c r="B93" s="3" t="s">
        <v>292</v>
      </c>
      <c r="C93" s="3">
        <v>12</v>
      </c>
      <c r="D93" s="4">
        <v>749.01</v>
      </c>
      <c r="E93" s="18" t="s">
        <v>24</v>
      </c>
      <c r="F93" s="3">
        <v>20.5</v>
      </c>
      <c r="G93" s="18" t="s">
        <v>24</v>
      </c>
      <c r="H93" s="5">
        <f>VLOOKUP(E93,'UNIT CODES'!$A$2:$B$5,2,FALSE)*(D93)*(C93)</f>
        <v>89.881200000000007</v>
      </c>
      <c r="I93" s="27">
        <f>VLOOKUP(G93,'UNIT CODES'!$A$2:$B$5,2,FALSE)*(F93)*(C93)</f>
        <v>2.46</v>
      </c>
    </row>
    <row r="94" spans="1:9" x14ac:dyDescent="0.4">
      <c r="A94" s="3">
        <v>86</v>
      </c>
      <c r="B94" s="3" t="s">
        <v>293</v>
      </c>
      <c r="C94" s="3">
        <v>46</v>
      </c>
      <c r="D94" s="4">
        <v>551.54</v>
      </c>
      <c r="E94" s="18" t="s">
        <v>24</v>
      </c>
      <c r="F94" s="3">
        <v>17</v>
      </c>
      <c r="G94" s="18" t="s">
        <v>24</v>
      </c>
      <c r="H94" s="5">
        <f>VLOOKUP(E94,'UNIT CODES'!$A$2:$B$5,2,FALSE)*(D94)*(C94)</f>
        <v>253.70839999999998</v>
      </c>
      <c r="I94" s="27">
        <f>VLOOKUP(G94,'UNIT CODES'!$A$2:$B$5,2,FALSE)*(F94)*(C94)</f>
        <v>7.82</v>
      </c>
    </row>
    <row r="95" spans="1:9" x14ac:dyDescent="0.4">
      <c r="A95" s="3">
        <v>87</v>
      </c>
      <c r="B95" s="3" t="s">
        <v>294</v>
      </c>
      <c r="C95" s="3">
        <v>2</v>
      </c>
      <c r="D95" s="4">
        <v>2265.86</v>
      </c>
      <c r="E95" s="18" t="s">
        <v>24</v>
      </c>
      <c r="F95" s="3">
        <v>30</v>
      </c>
      <c r="G95" s="18" t="s">
        <v>24</v>
      </c>
      <c r="H95" s="5">
        <f>VLOOKUP(E95,'UNIT CODES'!$A$2:$B$5,2,FALSE)*(D95)*(C95)</f>
        <v>45.317200000000007</v>
      </c>
      <c r="I95" s="27">
        <f>VLOOKUP(G95,'UNIT CODES'!$A$2:$B$5,2,FALSE)*(F95)*(C95)</f>
        <v>0.6</v>
      </c>
    </row>
    <row r="96" spans="1:9" x14ac:dyDescent="0.4">
      <c r="A96" s="3">
        <v>88</v>
      </c>
      <c r="B96" s="3" t="s">
        <v>295</v>
      </c>
      <c r="C96" s="3">
        <v>6</v>
      </c>
      <c r="D96" s="4">
        <v>12475.1</v>
      </c>
      <c r="E96" s="18" t="s">
        <v>24</v>
      </c>
      <c r="F96" s="3">
        <v>35</v>
      </c>
      <c r="G96" s="18" t="s">
        <v>24</v>
      </c>
      <c r="H96" s="5">
        <f>VLOOKUP(E96,'UNIT CODES'!$A$2:$B$5,2,FALSE)*(D96)*(C96)</f>
        <v>748.50600000000009</v>
      </c>
      <c r="I96" s="27">
        <f>VLOOKUP(G96,'UNIT CODES'!$A$2:$B$5,2,FALSE)*(F96)*(C96)</f>
        <v>2.1</v>
      </c>
    </row>
    <row r="97" spans="1:9" x14ac:dyDescent="0.4">
      <c r="A97" s="3">
        <v>89</v>
      </c>
      <c r="B97" s="3" t="s">
        <v>296</v>
      </c>
      <c r="C97" s="3">
        <v>20</v>
      </c>
      <c r="D97" s="4">
        <v>23.73</v>
      </c>
      <c r="E97" s="18" t="s">
        <v>24</v>
      </c>
      <c r="F97" s="3">
        <v>3.6</v>
      </c>
      <c r="G97" s="18" t="s">
        <v>24</v>
      </c>
      <c r="H97" s="5">
        <f>VLOOKUP(E97,'UNIT CODES'!$A$2:$B$5,2,FALSE)*(D97)*(C97)</f>
        <v>4.7460000000000004</v>
      </c>
      <c r="I97" s="27">
        <f>VLOOKUP(G97,'UNIT CODES'!$A$2:$B$5,2,FALSE)*(F97)*(C97)</f>
        <v>0.72000000000000008</v>
      </c>
    </row>
    <row r="98" spans="1:9" x14ac:dyDescent="0.4">
      <c r="A98" s="3">
        <v>90</v>
      </c>
      <c r="B98" s="3" t="s">
        <v>297</v>
      </c>
      <c r="C98" s="3">
        <v>200</v>
      </c>
      <c r="D98" s="4">
        <v>34.64</v>
      </c>
      <c r="E98" s="18" t="s">
        <v>24</v>
      </c>
      <c r="F98" s="3">
        <v>4.4000000000000004</v>
      </c>
      <c r="G98" s="18" t="s">
        <v>24</v>
      </c>
      <c r="H98" s="5">
        <f>VLOOKUP(E98,'UNIT CODES'!$A$2:$B$5,2,FALSE)*(D98)*(C98)</f>
        <v>69.28</v>
      </c>
      <c r="I98" s="27">
        <f>VLOOKUP(G98,'UNIT CODES'!$A$2:$B$5,2,FALSE)*(F98)*(C98)</f>
        <v>8.8000000000000007</v>
      </c>
    </row>
    <row r="99" spans="1:9" x14ac:dyDescent="0.4">
      <c r="A99" s="3">
        <v>91</v>
      </c>
      <c r="B99" s="3" t="s">
        <v>298</v>
      </c>
      <c r="C99" s="3">
        <v>200</v>
      </c>
      <c r="D99" s="4">
        <v>49.94</v>
      </c>
      <c r="E99" s="18" t="s">
        <v>24</v>
      </c>
      <c r="F99" s="3">
        <v>5.3</v>
      </c>
      <c r="G99" s="18" t="s">
        <v>24</v>
      </c>
      <c r="H99" s="5">
        <f>VLOOKUP(E99,'UNIT CODES'!$A$2:$B$5,2,FALSE)*(D99)*(C99)</f>
        <v>99.88</v>
      </c>
      <c r="I99" s="27">
        <f>VLOOKUP(G99,'UNIT CODES'!$A$2:$B$5,2,FALSE)*(F99)*(C99)</f>
        <v>10.6</v>
      </c>
    </row>
    <row r="100" spans="1:9" x14ac:dyDescent="0.4">
      <c r="A100" s="3">
        <v>92</v>
      </c>
      <c r="B100" s="3" t="s">
        <v>299</v>
      </c>
      <c r="C100" s="3">
        <v>10</v>
      </c>
      <c r="D100" s="4">
        <v>97.97</v>
      </c>
      <c r="E100" s="18" t="s">
        <v>24</v>
      </c>
      <c r="F100" s="3">
        <v>22</v>
      </c>
      <c r="G100" s="18" t="s">
        <v>24</v>
      </c>
      <c r="H100" s="5">
        <f>VLOOKUP(E100,'UNIT CODES'!$A$2:$B$5,2,FALSE)*(D100)*(C100)</f>
        <v>9.7970000000000006</v>
      </c>
      <c r="I100" s="27">
        <f>VLOOKUP(G100,'UNIT CODES'!$A$2:$B$5,2,FALSE)*(F100)*(C100)</f>
        <v>2.2000000000000002</v>
      </c>
    </row>
    <row r="101" spans="1:9" x14ac:dyDescent="0.4">
      <c r="A101" s="3">
        <v>93</v>
      </c>
      <c r="B101" s="3" t="s">
        <v>300</v>
      </c>
      <c r="C101" s="3">
        <v>10</v>
      </c>
      <c r="D101" s="4">
        <v>140.44</v>
      </c>
      <c r="E101" s="18" t="s">
        <v>24</v>
      </c>
      <c r="F101" s="3">
        <v>26</v>
      </c>
      <c r="G101" s="18" t="s">
        <v>24</v>
      </c>
      <c r="H101" s="5">
        <f>VLOOKUP(E101,'UNIT CODES'!$A$2:$B$5,2,FALSE)*(D101)*(C101)</f>
        <v>14.044</v>
      </c>
      <c r="I101" s="27">
        <f>VLOOKUP(G101,'UNIT CODES'!$A$2:$B$5,2,FALSE)*(F101)*(C101)</f>
        <v>2.6</v>
      </c>
    </row>
    <row r="102" spans="1:9" x14ac:dyDescent="0.4">
      <c r="A102" s="3">
        <v>94</v>
      </c>
      <c r="B102" s="3" t="s">
        <v>301</v>
      </c>
      <c r="C102" s="3">
        <v>20</v>
      </c>
      <c r="D102" s="4">
        <v>0.38</v>
      </c>
      <c r="E102" s="18" t="s">
        <v>27</v>
      </c>
      <c r="F102" s="105">
        <v>0</v>
      </c>
      <c r="G102" s="18" t="s">
        <v>24</v>
      </c>
      <c r="H102" s="5">
        <f>VLOOKUP(E102,'UNIT CODES'!$A$2:$B$5,2,FALSE)*(D102)*(C102)</f>
        <v>7.6</v>
      </c>
      <c r="I102" s="27">
        <f>VLOOKUP(G102,'UNIT CODES'!$A$2:$B$5,2,FALSE)*(F102)*(C102)</f>
        <v>0</v>
      </c>
    </row>
    <row r="103" spans="1:9" x14ac:dyDescent="0.4">
      <c r="A103" s="3">
        <v>95</v>
      </c>
      <c r="B103" s="3" t="s">
        <v>302</v>
      </c>
      <c r="C103" s="3">
        <v>20</v>
      </c>
      <c r="D103" s="4">
        <v>38.229999999999997</v>
      </c>
      <c r="E103" s="18" t="s">
        <v>24</v>
      </c>
      <c r="F103" s="105">
        <v>0</v>
      </c>
      <c r="G103" s="18" t="s">
        <v>24</v>
      </c>
      <c r="H103" s="5">
        <f>VLOOKUP(E103,'UNIT CODES'!$A$2:$B$5,2,FALSE)*(D103)*(C103)</f>
        <v>7.645999999999999</v>
      </c>
      <c r="I103" s="27">
        <f>VLOOKUP(G103,'UNIT CODES'!$A$2:$B$5,2,FALSE)*(F103)*(C103)</f>
        <v>0</v>
      </c>
    </row>
    <row r="104" spans="1:9" x14ac:dyDescent="0.4">
      <c r="A104" s="3">
        <v>96</v>
      </c>
      <c r="B104" s="3" t="s">
        <v>303</v>
      </c>
      <c r="C104" s="3">
        <v>2</v>
      </c>
      <c r="D104" s="4">
        <v>35.51</v>
      </c>
      <c r="E104" s="18" t="s">
        <v>24</v>
      </c>
      <c r="F104" s="3">
        <v>10</v>
      </c>
      <c r="G104" s="18" t="s">
        <v>24</v>
      </c>
      <c r="H104" s="5">
        <f>VLOOKUP(E104,'UNIT CODES'!$A$2:$B$5,2,FALSE)*(D104)*(C104)</f>
        <v>0.71019999999999994</v>
      </c>
      <c r="I104" s="27">
        <f>VLOOKUP(G104,'UNIT CODES'!$A$2:$B$5,2,FALSE)*(F104)*(C104)</f>
        <v>0.2</v>
      </c>
    </row>
    <row r="105" spans="1:9" x14ac:dyDescent="0.4">
      <c r="A105" s="3">
        <v>97</v>
      </c>
      <c r="B105" s="3" t="s">
        <v>304</v>
      </c>
      <c r="C105" s="3">
        <v>10</v>
      </c>
      <c r="D105" s="4">
        <v>0.55000000000000004</v>
      </c>
      <c r="E105" s="18" t="s">
        <v>27</v>
      </c>
      <c r="F105" s="3">
        <v>12</v>
      </c>
      <c r="G105" s="18" t="s">
        <v>24</v>
      </c>
      <c r="H105" s="5">
        <f>VLOOKUP(E105,'UNIT CODES'!$A$2:$B$5,2,FALSE)*(D105)*(C105)</f>
        <v>5.5</v>
      </c>
      <c r="I105" s="27">
        <f>VLOOKUP(G105,'UNIT CODES'!$A$2:$B$5,2,FALSE)*(F105)*(C105)</f>
        <v>1.2</v>
      </c>
    </row>
    <row r="106" spans="1:9" x14ac:dyDescent="0.4">
      <c r="A106" s="3">
        <v>98</v>
      </c>
      <c r="B106" s="3" t="s">
        <v>305</v>
      </c>
      <c r="C106" s="3">
        <v>10</v>
      </c>
      <c r="D106" s="4">
        <v>0.79</v>
      </c>
      <c r="E106" s="18" t="s">
        <v>27</v>
      </c>
      <c r="F106" s="3">
        <v>14</v>
      </c>
      <c r="G106" s="18" t="s">
        <v>24</v>
      </c>
      <c r="H106" s="5">
        <f>VLOOKUP(E106,'UNIT CODES'!$A$2:$B$5,2,FALSE)*(D106)*(C106)</f>
        <v>7.9</v>
      </c>
      <c r="I106" s="27">
        <f>VLOOKUP(G106,'UNIT CODES'!$A$2:$B$5,2,FALSE)*(F106)*(C106)</f>
        <v>1.4000000000000001</v>
      </c>
    </row>
    <row r="107" spans="1:9" x14ac:dyDescent="0.4">
      <c r="A107" s="3">
        <v>99</v>
      </c>
      <c r="B107" s="3" t="s">
        <v>306</v>
      </c>
      <c r="C107" s="3">
        <v>10</v>
      </c>
      <c r="D107" s="4">
        <v>51.15</v>
      </c>
      <c r="E107" s="18" t="s">
        <v>24</v>
      </c>
      <c r="F107" s="3">
        <v>12</v>
      </c>
      <c r="G107" s="18" t="s">
        <v>24</v>
      </c>
      <c r="H107" s="5">
        <f>VLOOKUP(E107,'UNIT CODES'!$A$2:$B$5,2,FALSE)*(D107)*(C107)</f>
        <v>5.1149999999999993</v>
      </c>
      <c r="I107" s="27">
        <f>VLOOKUP(G107,'UNIT CODES'!$A$2:$B$5,2,FALSE)*(F107)*(C107)</f>
        <v>1.2</v>
      </c>
    </row>
    <row r="108" spans="1:9" x14ac:dyDescent="0.4">
      <c r="A108" s="3">
        <v>100</v>
      </c>
      <c r="B108" s="3" t="s">
        <v>307</v>
      </c>
      <c r="C108" s="3">
        <v>10</v>
      </c>
      <c r="D108" s="4">
        <v>68.44</v>
      </c>
      <c r="E108" s="18" t="s">
        <v>24</v>
      </c>
      <c r="F108" s="3">
        <v>14</v>
      </c>
      <c r="G108" s="18" t="s">
        <v>24</v>
      </c>
      <c r="H108" s="5">
        <f>VLOOKUP(E108,'UNIT CODES'!$A$2:$B$5,2,FALSE)*(D108)*(C108)</f>
        <v>6.8440000000000003</v>
      </c>
      <c r="I108" s="27">
        <f>VLOOKUP(G108,'UNIT CODES'!$A$2:$B$5,2,FALSE)*(F108)*(C108)</f>
        <v>1.4000000000000001</v>
      </c>
    </row>
    <row r="109" spans="1:9" x14ac:dyDescent="0.4">
      <c r="A109" s="3">
        <v>104</v>
      </c>
      <c r="B109" s="3" t="s">
        <v>309</v>
      </c>
      <c r="C109" s="103">
        <v>16000</v>
      </c>
      <c r="D109" s="4">
        <v>107.81</v>
      </c>
      <c r="E109" s="18" t="s">
        <v>28</v>
      </c>
      <c r="F109" s="3">
        <v>5.15</v>
      </c>
      <c r="G109" s="18" t="s">
        <v>28</v>
      </c>
      <c r="H109" s="5">
        <f>VLOOKUP(E109,'UNIT CODES'!$A$2:$B$5,2,FALSE)*(D109)*(C109)</f>
        <v>1724.96</v>
      </c>
      <c r="I109" s="27">
        <f>VLOOKUP(G109,'UNIT CODES'!$A$2:$B$5,2,FALSE)*(F109)*(C109)</f>
        <v>82.4</v>
      </c>
    </row>
    <row r="110" spans="1:9" x14ac:dyDescent="0.4">
      <c r="A110" s="3">
        <v>105</v>
      </c>
      <c r="B110" s="107" t="s">
        <v>407</v>
      </c>
      <c r="C110" s="103">
        <v>26500</v>
      </c>
      <c r="D110" s="4">
        <v>164.87</v>
      </c>
      <c r="E110" s="18" t="s">
        <v>28</v>
      </c>
      <c r="F110" s="3">
        <v>5.65</v>
      </c>
      <c r="G110" s="18" t="s">
        <v>28</v>
      </c>
      <c r="H110" s="5">
        <f>VLOOKUP(E110,'UNIT CODES'!$A$2:$B$5,2,FALSE)*(D110)*(C110)</f>
        <v>4369.0550000000003</v>
      </c>
      <c r="I110" s="27">
        <f>VLOOKUP(G110,'UNIT CODES'!$A$2:$B$5,2,FALSE)*(F110)*(C110)</f>
        <v>149.72500000000002</v>
      </c>
    </row>
    <row r="111" spans="1:9" x14ac:dyDescent="0.4">
      <c r="A111" s="3">
        <v>106</v>
      </c>
      <c r="B111" s="107" t="s">
        <v>408</v>
      </c>
      <c r="C111" s="103">
        <v>15681</v>
      </c>
      <c r="D111" s="4">
        <v>266.8</v>
      </c>
      <c r="E111" s="18" t="s">
        <v>28</v>
      </c>
      <c r="F111" s="3">
        <v>7</v>
      </c>
      <c r="G111" s="18" t="s">
        <v>28</v>
      </c>
      <c r="H111" s="5">
        <f>VLOOKUP(E111,'UNIT CODES'!$A$2:$B$5,2,FALSE)*(D111)*(C111)</f>
        <v>4183.6908000000003</v>
      </c>
      <c r="I111" s="27">
        <f>VLOOKUP(G111,'UNIT CODES'!$A$2:$B$5,2,FALSE)*(F111)*(C111)</f>
        <v>109.767</v>
      </c>
    </row>
    <row r="112" spans="1:9" x14ac:dyDescent="0.4">
      <c r="A112" s="3">
        <v>107</v>
      </c>
      <c r="B112" s="107" t="s">
        <v>409</v>
      </c>
      <c r="C112" s="3">
        <v>1230</v>
      </c>
      <c r="D112" s="4">
        <v>615.08000000000004</v>
      </c>
      <c r="E112" s="18" t="s">
        <v>28</v>
      </c>
      <c r="F112" s="3">
        <v>10.199999999999999</v>
      </c>
      <c r="G112" s="18" t="s">
        <v>28</v>
      </c>
      <c r="H112" s="5">
        <f>VLOOKUP(E112,'UNIT CODES'!$A$2:$B$5,2,FALSE)*(D112)*(C112)</f>
        <v>756.54840000000013</v>
      </c>
      <c r="I112" s="27">
        <f>VLOOKUP(G112,'UNIT CODES'!$A$2:$B$5,2,FALSE)*(F112)*(C112)</f>
        <v>12.545999999999999</v>
      </c>
    </row>
    <row r="113" spans="1:9" x14ac:dyDescent="0.4">
      <c r="A113" s="3">
        <v>108</v>
      </c>
      <c r="B113" s="107" t="s">
        <v>410</v>
      </c>
      <c r="C113" s="3">
        <v>115</v>
      </c>
      <c r="D113" s="4">
        <v>775.79</v>
      </c>
      <c r="E113" s="18" t="s">
        <v>28</v>
      </c>
      <c r="F113" s="3">
        <v>11.9</v>
      </c>
      <c r="G113" s="18" t="s">
        <v>28</v>
      </c>
      <c r="H113" s="5">
        <f>VLOOKUP(E113,'UNIT CODES'!$A$2:$B$5,2,FALSE)*(D113)*(C113)</f>
        <v>89.215850000000003</v>
      </c>
      <c r="I113" s="27">
        <f>VLOOKUP(G113,'UNIT CODES'!$A$2:$B$5,2,FALSE)*(F113)*(C113)</f>
        <v>1.3685</v>
      </c>
    </row>
    <row r="114" spans="1:9" x14ac:dyDescent="0.4">
      <c r="A114" s="3">
        <v>109</v>
      </c>
      <c r="B114" s="3" t="s">
        <v>308</v>
      </c>
      <c r="C114" s="103">
        <v>1210</v>
      </c>
      <c r="D114" s="4">
        <v>971.06</v>
      </c>
      <c r="E114" s="18" t="s">
        <v>28</v>
      </c>
      <c r="F114" s="3">
        <v>12.4</v>
      </c>
      <c r="G114" s="18" t="s">
        <v>28</v>
      </c>
      <c r="H114" s="5">
        <f>VLOOKUP(E114,'UNIT CODES'!$A$2:$B$5,2,FALSE)*(D114)*(C114)</f>
        <v>1174.9825999999998</v>
      </c>
      <c r="I114" s="27">
        <f>VLOOKUP(G114,'UNIT CODES'!$A$2:$B$5,2,FALSE)*(F114)*(C114)</f>
        <v>15.004000000000001</v>
      </c>
    </row>
    <row r="115" spans="1:9" x14ac:dyDescent="0.4">
      <c r="A115" s="3">
        <v>110</v>
      </c>
      <c r="B115" s="107" t="s">
        <v>411</v>
      </c>
      <c r="C115" s="3">
        <v>50</v>
      </c>
      <c r="D115" s="4">
        <v>1220.6500000000001</v>
      </c>
      <c r="E115" s="18" t="s">
        <v>28</v>
      </c>
      <c r="F115" s="3">
        <v>13.5</v>
      </c>
      <c r="G115" s="18" t="s">
        <v>28</v>
      </c>
      <c r="H115" s="5">
        <f>VLOOKUP(E115,'UNIT CODES'!$A$2:$B$5,2,FALSE)*(D115)*(C115)</f>
        <v>61.032499999999999</v>
      </c>
      <c r="I115" s="27">
        <f>VLOOKUP(G115,'UNIT CODES'!$A$2:$B$5,2,FALSE)*(F115)*(C115)</f>
        <v>0.67500000000000004</v>
      </c>
    </row>
    <row r="116" spans="1:9" x14ac:dyDescent="0.4">
      <c r="A116" s="3">
        <v>111</v>
      </c>
      <c r="B116" s="3" t="s">
        <v>310</v>
      </c>
      <c r="C116" s="3">
        <v>100</v>
      </c>
      <c r="D116" s="4">
        <v>1494.47</v>
      </c>
      <c r="E116" s="18" t="s">
        <v>28</v>
      </c>
      <c r="F116" s="3">
        <v>14.2</v>
      </c>
      <c r="G116" s="18" t="s">
        <v>28</v>
      </c>
      <c r="H116" s="5">
        <f>VLOOKUP(E116,'UNIT CODES'!$A$2:$B$5,2,FALSE)*(D116)*(C116)</f>
        <v>149.447</v>
      </c>
      <c r="I116" s="27">
        <f>VLOOKUP(G116,'UNIT CODES'!$A$2:$B$5,2,FALSE)*(F116)*(C116)</f>
        <v>1.42</v>
      </c>
    </row>
    <row r="117" spans="1:9" x14ac:dyDescent="0.4">
      <c r="A117" s="3">
        <v>112</v>
      </c>
      <c r="B117" s="107" t="s">
        <v>412</v>
      </c>
      <c r="C117" s="3">
        <v>2340</v>
      </c>
      <c r="D117" s="4">
        <v>2900.11</v>
      </c>
      <c r="E117" s="18" t="s">
        <v>28</v>
      </c>
      <c r="F117" s="3">
        <v>21.6</v>
      </c>
      <c r="G117" s="18" t="s">
        <v>28</v>
      </c>
      <c r="H117" s="5">
        <f>VLOOKUP(E117,'UNIT CODES'!$A$2:$B$5,2,FALSE)*(D117)*(C117)</f>
        <v>6786.2574000000004</v>
      </c>
      <c r="I117" s="27">
        <f>VLOOKUP(G117,'UNIT CODES'!$A$2:$B$5,2,FALSE)*(F117)*(C117)</f>
        <v>50.544000000000004</v>
      </c>
    </row>
    <row r="118" spans="1:9" x14ac:dyDescent="0.4">
      <c r="A118" s="3">
        <v>113</v>
      </c>
      <c r="B118" s="3" t="s">
        <v>311</v>
      </c>
      <c r="C118" s="3">
        <v>200</v>
      </c>
      <c r="D118" s="4">
        <v>4030.07</v>
      </c>
      <c r="E118" s="18" t="s">
        <v>28</v>
      </c>
      <c r="F118" s="3">
        <v>27.8</v>
      </c>
      <c r="G118" s="18" t="s">
        <v>28</v>
      </c>
      <c r="H118" s="5">
        <f>VLOOKUP(E118,'UNIT CODES'!$A$2:$B$5,2,FALSE)*(D118)*(C118)</f>
        <v>806.01400000000001</v>
      </c>
      <c r="I118" s="27">
        <f>VLOOKUP(G118,'UNIT CODES'!$A$2:$B$5,2,FALSE)*(F118)*(C118)</f>
        <v>5.5600000000000005</v>
      </c>
    </row>
    <row r="119" spans="1:9" x14ac:dyDescent="0.4">
      <c r="A119" s="3">
        <v>114</v>
      </c>
      <c r="B119" s="3" t="s">
        <v>312</v>
      </c>
      <c r="C119" s="3">
        <v>452</v>
      </c>
      <c r="D119" s="4">
        <v>6782.75</v>
      </c>
      <c r="E119" s="18" t="s">
        <v>28</v>
      </c>
      <c r="F119" s="3">
        <v>38.799999999999997</v>
      </c>
      <c r="G119" s="18" t="s">
        <v>28</v>
      </c>
      <c r="H119" s="5">
        <f>VLOOKUP(E119,'UNIT CODES'!$A$2:$B$5,2,FALSE)*(D119)*(C119)</f>
        <v>3065.8029999999999</v>
      </c>
      <c r="I119" s="27">
        <f>VLOOKUP(G119,'UNIT CODES'!$A$2:$B$5,2,FALSE)*(F119)*(C119)</f>
        <v>17.537600000000001</v>
      </c>
    </row>
    <row r="120" spans="1:9" x14ac:dyDescent="0.4">
      <c r="A120" s="3">
        <v>115</v>
      </c>
      <c r="B120" s="3" t="s">
        <v>313</v>
      </c>
      <c r="C120" s="103">
        <v>2151</v>
      </c>
      <c r="D120" s="4">
        <v>440.37</v>
      </c>
      <c r="E120" s="18" t="s">
        <v>28</v>
      </c>
      <c r="F120" s="3">
        <v>17.399999999999999</v>
      </c>
      <c r="G120" s="18" t="s">
        <v>28</v>
      </c>
      <c r="H120" s="14">
        <f>VLOOKUP(E120,'UNIT CODES'!$A$2:$B$5,2,FALSE)*(D120)*(C120)</f>
        <v>947.23587000000009</v>
      </c>
      <c r="I120" s="26">
        <f>VLOOKUP(G120,'UNIT CODES'!$A$2:$B$5,2,FALSE)*(F120)*(C120)</f>
        <v>37.427399999999999</v>
      </c>
    </row>
    <row r="121" spans="1:9" x14ac:dyDescent="0.4">
      <c r="A121" s="3">
        <v>116</v>
      </c>
      <c r="B121" s="3" t="s">
        <v>314</v>
      </c>
      <c r="C121" s="3">
        <v>24</v>
      </c>
      <c r="D121" s="4">
        <v>939.76</v>
      </c>
      <c r="E121" s="18" t="s">
        <v>28</v>
      </c>
      <c r="F121" s="3">
        <v>21</v>
      </c>
      <c r="G121" s="18" t="s">
        <v>28</v>
      </c>
      <c r="H121" s="14">
        <f>VLOOKUP(E121,'UNIT CODES'!$A$2:$B$5,2,FALSE)*(D121)*(C121)</f>
        <v>22.55424</v>
      </c>
      <c r="I121" s="27">
        <f>VLOOKUP(G121,'UNIT CODES'!$A$2:$B$5,2,FALSE)*(F121)*(C121)</f>
        <v>0.504</v>
      </c>
    </row>
    <row r="122" spans="1:9" x14ac:dyDescent="0.4">
      <c r="A122" s="3">
        <v>117</v>
      </c>
      <c r="B122" s="3" t="s">
        <v>315</v>
      </c>
      <c r="C122" s="3">
        <v>725</v>
      </c>
      <c r="D122" s="4">
        <v>746.86</v>
      </c>
      <c r="E122" s="18" t="s">
        <v>28</v>
      </c>
      <c r="F122" s="3">
        <v>19</v>
      </c>
      <c r="G122" s="18" t="s">
        <v>28</v>
      </c>
      <c r="H122" s="5">
        <f>VLOOKUP(E122,'UNIT CODES'!$A$2:$B$5,2,FALSE)*(D122)*(C122)</f>
        <v>541.47350000000006</v>
      </c>
      <c r="I122" s="27">
        <f>VLOOKUP(G122,'UNIT CODES'!$A$2:$B$5,2,FALSE)*(F122)*(C122)</f>
        <v>13.775</v>
      </c>
    </row>
    <row r="123" spans="1:9" x14ac:dyDescent="0.4">
      <c r="A123" s="3">
        <v>118</v>
      </c>
      <c r="B123" s="3" t="s">
        <v>316</v>
      </c>
      <c r="C123" s="3">
        <v>52</v>
      </c>
      <c r="D123" s="4">
        <v>769.34</v>
      </c>
      <c r="E123" s="18" t="s">
        <v>28</v>
      </c>
      <c r="F123" s="3">
        <v>26.4</v>
      </c>
      <c r="G123" s="18" t="s">
        <v>28</v>
      </c>
      <c r="H123" s="5">
        <f>VLOOKUP(E123,'UNIT CODES'!$A$2:$B$5,2,FALSE)*(D123)*(C123)</f>
        <v>40.005679999999998</v>
      </c>
      <c r="I123" s="27">
        <f>VLOOKUP(G123,'UNIT CODES'!$A$2:$B$5,2,FALSE)*(F123)*(C123)</f>
        <v>1.3728</v>
      </c>
    </row>
    <row r="124" spans="1:9" x14ac:dyDescent="0.4">
      <c r="A124" s="3">
        <v>119</v>
      </c>
      <c r="B124" s="3" t="s">
        <v>317</v>
      </c>
      <c r="C124" s="3">
        <v>496</v>
      </c>
      <c r="D124" s="4">
        <v>48.23</v>
      </c>
      <c r="E124" s="18" t="s">
        <v>24</v>
      </c>
      <c r="F124" s="3">
        <v>6</v>
      </c>
      <c r="G124" s="18" t="s">
        <v>24</v>
      </c>
      <c r="H124" s="5">
        <f>VLOOKUP(E124,'UNIT CODES'!$A$2:$B$5,2,FALSE)*(D124)*(C124)</f>
        <v>239.2208</v>
      </c>
      <c r="I124" s="27">
        <f>VLOOKUP(G124,'UNIT CODES'!$A$2:$B$5,2,FALSE)*(F124)*(C124)</f>
        <v>29.759999999999998</v>
      </c>
    </row>
    <row r="125" spans="1:9" x14ac:dyDescent="0.4">
      <c r="A125" s="3">
        <v>120</v>
      </c>
      <c r="B125" s="3" t="s">
        <v>318</v>
      </c>
      <c r="C125" s="3">
        <v>78</v>
      </c>
      <c r="D125" s="4">
        <v>1.6</v>
      </c>
      <c r="E125" s="18" t="s">
        <v>27</v>
      </c>
      <c r="F125" s="3">
        <v>9</v>
      </c>
      <c r="G125" s="18" t="s">
        <v>24</v>
      </c>
      <c r="H125" s="5">
        <f>VLOOKUP(E125,'UNIT CODES'!$A$2:$B$5,2,FALSE)*(D125)*(C125)</f>
        <v>124.80000000000001</v>
      </c>
      <c r="I125" s="27">
        <f>VLOOKUP(G125,'UNIT CODES'!$A$2:$B$5,2,FALSE)*(F125)*(C125)</f>
        <v>7.02</v>
      </c>
    </row>
    <row r="126" spans="1:9" x14ac:dyDescent="0.4">
      <c r="A126" s="3">
        <v>121</v>
      </c>
      <c r="B126" s="3" t="s">
        <v>319</v>
      </c>
      <c r="C126" s="3">
        <v>58</v>
      </c>
      <c r="D126" s="4">
        <v>3.93</v>
      </c>
      <c r="E126" s="18" t="s">
        <v>27</v>
      </c>
      <c r="F126" s="3">
        <v>12</v>
      </c>
      <c r="G126" s="18" t="s">
        <v>24</v>
      </c>
      <c r="H126" s="5">
        <f>VLOOKUP(E126,'UNIT CODES'!$A$2:$B$5,2,FALSE)*(D126)*(C126)</f>
        <v>227.94</v>
      </c>
      <c r="I126" s="27">
        <f>VLOOKUP(G126,'UNIT CODES'!$A$2:$B$5,2,FALSE)*(F126)*(C126)</f>
        <v>6.96</v>
      </c>
    </row>
    <row r="127" spans="1:9" x14ac:dyDescent="0.4">
      <c r="A127" s="3">
        <v>122</v>
      </c>
      <c r="B127" s="3" t="s">
        <v>320</v>
      </c>
      <c r="C127" s="3">
        <v>4</v>
      </c>
      <c r="D127" s="4">
        <v>3.25</v>
      </c>
      <c r="E127" s="18" t="s">
        <v>27</v>
      </c>
      <c r="F127" s="3">
        <v>15</v>
      </c>
      <c r="G127" s="18" t="s">
        <v>24</v>
      </c>
      <c r="H127" s="5">
        <f>VLOOKUP(E127,'UNIT CODES'!$A$2:$B$5,2,FALSE)*(D127)*(C127)</f>
        <v>13</v>
      </c>
      <c r="I127" s="27">
        <f>VLOOKUP(G127,'UNIT CODES'!$A$2:$B$5,2,FALSE)*(F127)*(C127)</f>
        <v>0.6</v>
      </c>
    </row>
    <row r="128" spans="1:9" x14ac:dyDescent="0.4">
      <c r="A128" s="3">
        <v>123</v>
      </c>
      <c r="B128" s="3" t="s">
        <v>321</v>
      </c>
      <c r="C128" s="3">
        <v>4</v>
      </c>
      <c r="D128" s="4">
        <v>2.64</v>
      </c>
      <c r="E128" s="18" t="s">
        <v>27</v>
      </c>
      <c r="F128" s="3">
        <v>28</v>
      </c>
      <c r="G128" s="18" t="s">
        <v>24</v>
      </c>
      <c r="H128" s="5">
        <f>VLOOKUP(E128,'UNIT CODES'!$A$2:$B$5,2,FALSE)*(D128)*(C128)</f>
        <v>10.56</v>
      </c>
      <c r="I128" s="27">
        <f>VLOOKUP(G128,'UNIT CODES'!$A$2:$B$5,2,FALSE)*(F128)*(C128)</f>
        <v>1.1200000000000001</v>
      </c>
    </row>
    <row r="129" spans="1:9" x14ac:dyDescent="0.4">
      <c r="A129" s="3">
        <v>124</v>
      </c>
      <c r="B129" s="3" t="s">
        <v>322</v>
      </c>
      <c r="C129" s="3">
        <v>5</v>
      </c>
      <c r="D129" s="4">
        <v>3.5</v>
      </c>
      <c r="E129" s="18" t="s">
        <v>27</v>
      </c>
      <c r="F129" s="3">
        <v>15</v>
      </c>
      <c r="G129" s="18" t="s">
        <v>24</v>
      </c>
      <c r="H129" s="5">
        <f>VLOOKUP(E129,'UNIT CODES'!$A$2:$B$5,2,FALSE)*(D129)*(C129)</f>
        <v>17.5</v>
      </c>
      <c r="I129" s="27">
        <f>VLOOKUP(G129,'UNIT CODES'!$A$2:$B$5,2,FALSE)*(F129)*(C129)</f>
        <v>0.75</v>
      </c>
    </row>
    <row r="130" spans="1:9" x14ac:dyDescent="0.4">
      <c r="A130" s="3">
        <v>125</v>
      </c>
      <c r="B130" s="3" t="s">
        <v>323</v>
      </c>
      <c r="C130" s="3">
        <v>4</v>
      </c>
      <c r="D130" s="4">
        <v>4.5</v>
      </c>
      <c r="E130" s="18" t="s">
        <v>27</v>
      </c>
      <c r="F130" s="3">
        <v>20</v>
      </c>
      <c r="G130" s="18" t="s">
        <v>24</v>
      </c>
      <c r="H130" s="5">
        <f>VLOOKUP(E130,'UNIT CODES'!$A$2:$B$5,2,FALSE)*(D130)*(C130)</f>
        <v>18</v>
      </c>
      <c r="I130" s="27">
        <f>VLOOKUP(G130,'UNIT CODES'!$A$2:$B$5,2,FALSE)*(F130)*(C130)</f>
        <v>0.8</v>
      </c>
    </row>
    <row r="131" spans="1:9" x14ac:dyDescent="0.4">
      <c r="A131" s="3">
        <v>126</v>
      </c>
      <c r="B131" s="3" t="s">
        <v>324</v>
      </c>
      <c r="C131" s="3">
        <v>4</v>
      </c>
      <c r="D131" s="4">
        <v>9</v>
      </c>
      <c r="E131" s="18" t="s">
        <v>27</v>
      </c>
      <c r="F131" s="3">
        <v>30</v>
      </c>
      <c r="G131" s="18" t="s">
        <v>24</v>
      </c>
      <c r="H131" s="5">
        <f>VLOOKUP(E131,'UNIT CODES'!$A$2:$B$5,2,FALSE)*(D131)*(C131)</f>
        <v>36</v>
      </c>
      <c r="I131" s="27">
        <f>VLOOKUP(G131,'UNIT CODES'!$A$2:$B$5,2,FALSE)*(F131)*(C131)</f>
        <v>1.2</v>
      </c>
    </row>
    <row r="132" spans="1:9" x14ac:dyDescent="0.4">
      <c r="A132" s="3">
        <v>127</v>
      </c>
      <c r="B132" s="3" t="s">
        <v>325</v>
      </c>
      <c r="C132" s="3">
        <v>16</v>
      </c>
      <c r="D132" s="4">
        <v>16</v>
      </c>
      <c r="E132" s="18" t="s">
        <v>27</v>
      </c>
      <c r="F132" s="3">
        <v>38</v>
      </c>
      <c r="G132" s="18" t="s">
        <v>24</v>
      </c>
      <c r="H132" s="5">
        <f>VLOOKUP(E132,'UNIT CODES'!$A$2:$B$5,2,FALSE)*(D132)*(C132)</f>
        <v>256</v>
      </c>
      <c r="I132" s="27">
        <f>VLOOKUP(G132,'UNIT CODES'!$A$2:$B$5,2,FALSE)*(F132)*(C132)</f>
        <v>6.08</v>
      </c>
    </row>
    <row r="133" spans="1:9" x14ac:dyDescent="0.4">
      <c r="A133" s="3">
        <v>128</v>
      </c>
      <c r="B133" s="3" t="s">
        <v>326</v>
      </c>
      <c r="C133" s="3">
        <v>4</v>
      </c>
      <c r="D133" s="4">
        <v>5</v>
      </c>
      <c r="E133" s="18" t="s">
        <v>27</v>
      </c>
      <c r="F133" s="3">
        <v>28</v>
      </c>
      <c r="G133" s="18" t="s">
        <v>24</v>
      </c>
      <c r="H133" s="5">
        <f>VLOOKUP(E133,'UNIT CODES'!$A$2:$B$5,2,FALSE)*(D133)*(C133)</f>
        <v>20</v>
      </c>
      <c r="I133" s="27">
        <f>VLOOKUP(G133,'UNIT CODES'!$A$2:$B$5,2,FALSE)*(F133)*(C133)</f>
        <v>1.1200000000000001</v>
      </c>
    </row>
    <row r="134" spans="1:9" x14ac:dyDescent="0.4">
      <c r="A134" s="3">
        <v>129</v>
      </c>
      <c r="B134" s="3" t="s">
        <v>327</v>
      </c>
      <c r="C134" s="3">
        <v>870</v>
      </c>
      <c r="D134" s="4">
        <v>9.42</v>
      </c>
      <c r="E134" s="18" t="s">
        <v>24</v>
      </c>
      <c r="F134" s="3">
        <v>5</v>
      </c>
      <c r="G134" s="18" t="s">
        <v>24</v>
      </c>
      <c r="H134" s="5">
        <f>VLOOKUP(E134,'UNIT CODES'!$A$2:$B$5,2,FALSE)*(D134)*(C134)</f>
        <v>81.954000000000008</v>
      </c>
      <c r="I134" s="27">
        <f>VLOOKUP(G134,'UNIT CODES'!$A$2:$B$5,2,FALSE)*(F134)*(C134)</f>
        <v>43.5</v>
      </c>
    </row>
    <row r="135" spans="1:9" x14ac:dyDescent="0.4">
      <c r="A135" s="3">
        <v>130</v>
      </c>
      <c r="B135" s="3" t="s">
        <v>328</v>
      </c>
      <c r="C135" s="103">
        <v>1696</v>
      </c>
      <c r="D135" s="4">
        <v>11.52</v>
      </c>
      <c r="E135" s="18" t="s">
        <v>24</v>
      </c>
      <c r="F135" s="3">
        <v>2</v>
      </c>
      <c r="G135" s="18" t="s">
        <v>24</v>
      </c>
      <c r="H135" s="5">
        <f>VLOOKUP(E135,'UNIT CODES'!$A$2:$B$5,2,FALSE)*(D135)*(C135)</f>
        <v>195.3792</v>
      </c>
      <c r="I135" s="27">
        <f>VLOOKUP(G135,'UNIT CODES'!$A$2:$B$5,2,FALSE)*(F135)*(C135)</f>
        <v>33.92</v>
      </c>
    </row>
    <row r="136" spans="1:9" x14ac:dyDescent="0.4">
      <c r="A136" s="3">
        <v>131</v>
      </c>
      <c r="B136" s="3" t="s">
        <v>329</v>
      </c>
      <c r="C136" s="103">
        <v>1450</v>
      </c>
      <c r="D136" s="4">
        <v>30</v>
      </c>
      <c r="E136" s="18" t="s">
        <v>28</v>
      </c>
      <c r="F136" s="3">
        <v>3</v>
      </c>
      <c r="G136" s="18" t="s">
        <v>28</v>
      </c>
      <c r="H136" s="5">
        <f>VLOOKUP(E136,'UNIT CODES'!$A$2:$B$5,2,FALSE)*(D136)*(C136)</f>
        <v>43.5</v>
      </c>
      <c r="I136" s="27">
        <f>VLOOKUP(G136,'UNIT CODES'!$A$2:$B$5,2,FALSE)*(F136)*(C136)</f>
        <v>4.3500000000000005</v>
      </c>
    </row>
    <row r="137" spans="1:9" x14ac:dyDescent="0.4">
      <c r="A137" s="3">
        <v>132</v>
      </c>
      <c r="B137" s="3" t="s">
        <v>330</v>
      </c>
      <c r="C137" s="3">
        <v>21</v>
      </c>
      <c r="D137" s="4">
        <v>88.74</v>
      </c>
      <c r="E137" s="18" t="s">
        <v>24</v>
      </c>
      <c r="F137" s="3">
        <v>22</v>
      </c>
      <c r="G137" s="18" t="s">
        <v>24</v>
      </c>
      <c r="H137" s="5">
        <f>VLOOKUP(E137,'UNIT CODES'!$A$2:$B$5,2,FALSE)*(D137)*(C137)</f>
        <v>18.635400000000001</v>
      </c>
      <c r="I137" s="27">
        <f>VLOOKUP(G137,'UNIT CODES'!$A$2:$B$5,2,FALSE)*(F137)*(C137)</f>
        <v>4.62</v>
      </c>
    </row>
    <row r="138" spans="1:9" x14ac:dyDescent="0.4">
      <c r="A138" s="3">
        <v>133</v>
      </c>
      <c r="B138" s="3" t="s">
        <v>331</v>
      </c>
      <c r="C138" s="3">
        <v>29</v>
      </c>
      <c r="D138" s="4">
        <v>1.31</v>
      </c>
      <c r="E138" s="18" t="s">
        <v>27</v>
      </c>
      <c r="F138" s="3">
        <v>22</v>
      </c>
      <c r="G138" s="18" t="s">
        <v>24</v>
      </c>
      <c r="H138" s="5">
        <f>VLOOKUP(E138,'UNIT CODES'!$A$2:$B$5,2,FALSE)*(D138)*(C138)</f>
        <v>37.99</v>
      </c>
      <c r="I138" s="27">
        <f>VLOOKUP(G138,'UNIT CODES'!$A$2:$B$5,2,FALSE)*(F138)*(C138)</f>
        <v>6.38</v>
      </c>
    </row>
    <row r="139" spans="1:9" x14ac:dyDescent="0.4">
      <c r="A139" s="3">
        <v>134</v>
      </c>
      <c r="B139" s="3" t="s">
        <v>332</v>
      </c>
      <c r="C139" s="3">
        <v>71</v>
      </c>
      <c r="D139" s="4">
        <v>14.44</v>
      </c>
      <c r="E139" s="18" t="s">
        <v>27</v>
      </c>
      <c r="F139" s="3">
        <v>22</v>
      </c>
      <c r="G139" s="18" t="s">
        <v>24</v>
      </c>
      <c r="H139" s="5">
        <f>VLOOKUP(E139,'UNIT CODES'!$A$2:$B$5,2,FALSE)*(D139)*(C139)</f>
        <v>1025.24</v>
      </c>
      <c r="I139" s="27">
        <f>VLOOKUP(G139,'UNIT CODES'!$A$2:$B$5,2,FALSE)*(F139)*(C139)</f>
        <v>15.62</v>
      </c>
    </row>
    <row r="140" spans="1:9" x14ac:dyDescent="0.4">
      <c r="A140" s="3">
        <v>135</v>
      </c>
      <c r="B140" s="3" t="s">
        <v>333</v>
      </c>
      <c r="C140" s="3">
        <v>63</v>
      </c>
      <c r="D140" s="4">
        <v>1.71</v>
      </c>
      <c r="E140" s="18" t="s">
        <v>27</v>
      </c>
      <c r="F140" s="3">
        <v>22</v>
      </c>
      <c r="G140" s="18" t="s">
        <v>24</v>
      </c>
      <c r="H140" s="5">
        <f>VLOOKUP(E140,'UNIT CODES'!$A$2:$B$5,2,FALSE)*(D140)*(C140)</f>
        <v>107.73</v>
      </c>
      <c r="I140" s="27">
        <f>VLOOKUP(G140,'UNIT CODES'!$A$2:$B$5,2,FALSE)*(F140)*(C140)</f>
        <v>13.86</v>
      </c>
    </row>
    <row r="141" spans="1:9" x14ac:dyDescent="0.4">
      <c r="A141" s="3">
        <v>136</v>
      </c>
      <c r="B141" s="3" t="s">
        <v>334</v>
      </c>
      <c r="C141" s="3">
        <v>29</v>
      </c>
      <c r="D141" s="4">
        <v>37.770000000000003</v>
      </c>
      <c r="E141" s="18" t="s">
        <v>24</v>
      </c>
      <c r="F141" s="3">
        <v>2.5</v>
      </c>
      <c r="G141" s="18" t="s">
        <v>24</v>
      </c>
      <c r="H141" s="5">
        <f>VLOOKUP(E141,'UNIT CODES'!$A$2:$B$5,2,FALSE)*(D141)*(C141)</f>
        <v>10.9533</v>
      </c>
      <c r="I141" s="27">
        <f>VLOOKUP(G141,'UNIT CODES'!$A$2:$B$5,2,FALSE)*(F141)*(C141)</f>
        <v>0.72500000000000009</v>
      </c>
    </row>
    <row r="142" spans="1:9" x14ac:dyDescent="0.4">
      <c r="A142" s="3">
        <v>137</v>
      </c>
      <c r="B142" s="3" t="s">
        <v>335</v>
      </c>
      <c r="C142" s="3">
        <v>600</v>
      </c>
      <c r="D142" s="4">
        <v>64.87</v>
      </c>
      <c r="E142" s="18" t="s">
        <v>24</v>
      </c>
      <c r="F142" s="3">
        <v>23</v>
      </c>
      <c r="G142" s="18" t="s">
        <v>24</v>
      </c>
      <c r="H142" s="5">
        <f>VLOOKUP(E142,'UNIT CODES'!$A$2:$B$5,2,FALSE)*(D142)*(C142)</f>
        <v>389.22</v>
      </c>
      <c r="I142" s="27">
        <f>VLOOKUP(G142,'UNIT CODES'!$A$2:$B$5,2,FALSE)*(F142)*(C142)</f>
        <v>138</v>
      </c>
    </row>
    <row r="143" spans="1:9" x14ac:dyDescent="0.4">
      <c r="A143" s="3">
        <v>138</v>
      </c>
      <c r="B143" s="3" t="s">
        <v>336</v>
      </c>
      <c r="C143" s="3">
        <v>72</v>
      </c>
      <c r="D143" s="4">
        <v>7.15</v>
      </c>
      <c r="E143" s="18" t="s">
        <v>27</v>
      </c>
      <c r="F143" s="3">
        <v>23</v>
      </c>
      <c r="G143" s="18" t="s">
        <v>24</v>
      </c>
      <c r="H143" s="5">
        <f>VLOOKUP(E143,'UNIT CODES'!$A$2:$B$5,2,FALSE)*(D143)*(C143)</f>
        <v>514.80000000000007</v>
      </c>
      <c r="I143" s="27">
        <f>VLOOKUP(G143,'UNIT CODES'!$A$2:$B$5,2,FALSE)*(F143)*(C143)</f>
        <v>16.560000000000002</v>
      </c>
    </row>
    <row r="144" spans="1:9" x14ac:dyDescent="0.4">
      <c r="A144" s="3">
        <v>139</v>
      </c>
      <c r="B144" s="3" t="s">
        <v>337</v>
      </c>
      <c r="C144" s="3">
        <v>27</v>
      </c>
      <c r="D144" s="4">
        <v>114.28</v>
      </c>
      <c r="E144" s="18" t="s">
        <v>24</v>
      </c>
      <c r="F144" s="3">
        <v>23</v>
      </c>
      <c r="G144" s="18" t="s">
        <v>24</v>
      </c>
      <c r="H144" s="5">
        <f>VLOOKUP(E144,'UNIT CODES'!$A$2:$B$5,2,FALSE)*(D144)*(C144)</f>
        <v>30.855600000000003</v>
      </c>
      <c r="I144" s="27">
        <f>VLOOKUP(G144,'UNIT CODES'!$A$2:$B$5,2,FALSE)*(F144)*(C144)</f>
        <v>6.21</v>
      </c>
    </row>
    <row r="145" spans="1:9" x14ac:dyDescent="0.4">
      <c r="A145" s="3">
        <v>140</v>
      </c>
      <c r="B145" s="3" t="s">
        <v>338</v>
      </c>
      <c r="C145" s="3">
        <v>15</v>
      </c>
      <c r="D145" s="4">
        <v>107.6</v>
      </c>
      <c r="E145" s="18" t="s">
        <v>24</v>
      </c>
      <c r="F145" s="3">
        <v>23</v>
      </c>
      <c r="G145" s="18" t="s">
        <v>24</v>
      </c>
      <c r="H145" s="5">
        <f>VLOOKUP(E145,'UNIT CODES'!$A$2:$B$5,2,FALSE)*(D145)*(C145)</f>
        <v>16.14</v>
      </c>
      <c r="I145" s="27">
        <f>VLOOKUP(G145,'UNIT CODES'!$A$2:$B$5,2,FALSE)*(F145)*(C145)</f>
        <v>3.45</v>
      </c>
    </row>
    <row r="146" spans="1:9" x14ac:dyDescent="0.4">
      <c r="A146" s="3">
        <v>141</v>
      </c>
      <c r="B146" s="3" t="s">
        <v>339</v>
      </c>
      <c r="C146" s="3">
        <v>139</v>
      </c>
      <c r="D146" s="4">
        <v>1.21</v>
      </c>
      <c r="E146" s="18" t="s">
        <v>27</v>
      </c>
      <c r="F146" s="3">
        <v>2.5</v>
      </c>
      <c r="G146" s="18" t="s">
        <v>24</v>
      </c>
      <c r="H146" s="5">
        <f>VLOOKUP(E146,'UNIT CODES'!$A$2:$B$5,2,FALSE)*(D146)*(C146)</f>
        <v>168.19</v>
      </c>
      <c r="I146" s="27">
        <f>VLOOKUP(G146,'UNIT CODES'!$A$2:$B$5,2,FALSE)*(F146)*(C146)</f>
        <v>3.4750000000000001</v>
      </c>
    </row>
    <row r="147" spans="1:9" x14ac:dyDescent="0.4">
      <c r="A147" s="3">
        <v>142</v>
      </c>
      <c r="B147" s="3" t="s">
        <v>340</v>
      </c>
      <c r="C147" s="3">
        <v>6</v>
      </c>
      <c r="D147" s="4">
        <v>50.35</v>
      </c>
      <c r="E147" s="18" t="s">
        <v>24</v>
      </c>
      <c r="F147" s="3">
        <v>2.5</v>
      </c>
      <c r="G147" s="18" t="s">
        <v>24</v>
      </c>
      <c r="H147" s="5">
        <f>VLOOKUP(E147,'UNIT CODES'!$A$2:$B$5,2,FALSE)*(D147)*(C147)</f>
        <v>3.0210000000000004</v>
      </c>
      <c r="I147" s="27">
        <f>VLOOKUP(G147,'UNIT CODES'!$A$2:$B$5,2,FALSE)*(F147)*(C147)</f>
        <v>0.15000000000000002</v>
      </c>
    </row>
    <row r="148" spans="1:9" x14ac:dyDescent="0.4">
      <c r="A148" s="3">
        <v>143</v>
      </c>
      <c r="B148" s="3" t="s">
        <v>341</v>
      </c>
      <c r="C148" s="3">
        <v>488</v>
      </c>
      <c r="D148" s="4">
        <v>27.19</v>
      </c>
      <c r="E148" s="18" t="s">
        <v>24</v>
      </c>
      <c r="F148" s="3">
        <v>2.5</v>
      </c>
      <c r="G148" s="18" t="s">
        <v>24</v>
      </c>
      <c r="H148" s="5">
        <f>VLOOKUP(E148,'UNIT CODES'!$A$2:$B$5,2,FALSE)*(D148)*(C148)</f>
        <v>132.68720000000002</v>
      </c>
      <c r="I148" s="27">
        <f>VLOOKUP(G148,'UNIT CODES'!$A$2:$B$5,2,FALSE)*(F148)*(C148)</f>
        <v>12.200000000000001</v>
      </c>
    </row>
    <row r="149" spans="1:9" x14ac:dyDescent="0.4">
      <c r="A149" s="3">
        <v>144</v>
      </c>
      <c r="B149" s="3" t="s">
        <v>342</v>
      </c>
      <c r="C149" s="3">
        <v>151</v>
      </c>
      <c r="D149" s="4">
        <v>2.4300000000000002</v>
      </c>
      <c r="E149" s="18" t="s">
        <v>27</v>
      </c>
      <c r="F149" s="3">
        <v>25</v>
      </c>
      <c r="G149" s="18" t="s">
        <v>24</v>
      </c>
      <c r="H149" s="5">
        <f>VLOOKUP(E149,'UNIT CODES'!$A$2:$B$5,2,FALSE)*(D149)*(C149)</f>
        <v>366.93</v>
      </c>
      <c r="I149" s="27">
        <f>VLOOKUP(G149,'UNIT CODES'!$A$2:$B$5,2,FALSE)*(F149)*(C149)</f>
        <v>37.75</v>
      </c>
    </row>
    <row r="150" spans="1:9" x14ac:dyDescent="0.4">
      <c r="A150" s="3">
        <v>145</v>
      </c>
      <c r="B150" s="3" t="s">
        <v>343</v>
      </c>
      <c r="C150" s="3">
        <v>76</v>
      </c>
      <c r="D150" s="4">
        <v>245.42</v>
      </c>
      <c r="E150" s="18" t="s">
        <v>24</v>
      </c>
      <c r="F150" s="3">
        <v>25</v>
      </c>
      <c r="G150" s="18" t="s">
        <v>24</v>
      </c>
      <c r="H150" s="5">
        <f>VLOOKUP(E150,'UNIT CODES'!$A$2:$B$5,2,FALSE)*(D150)*(C150)</f>
        <v>186.51919999999998</v>
      </c>
      <c r="I150" s="27">
        <f>VLOOKUP(G150,'UNIT CODES'!$A$2:$B$5,2,FALSE)*(F150)*(C150)</f>
        <v>19</v>
      </c>
    </row>
    <row r="151" spans="1:9" x14ac:dyDescent="0.4">
      <c r="A151" s="3">
        <v>146</v>
      </c>
      <c r="B151" s="3" t="s">
        <v>344</v>
      </c>
      <c r="C151" s="3">
        <v>91</v>
      </c>
      <c r="D151" s="4">
        <v>62.1</v>
      </c>
      <c r="E151" s="18" t="s">
        <v>24</v>
      </c>
      <c r="F151" s="3">
        <v>2.5</v>
      </c>
      <c r="G151" s="18" t="s">
        <v>24</v>
      </c>
      <c r="H151" s="5">
        <f>VLOOKUP(E151,'UNIT CODES'!$A$2:$B$5,2,FALSE)*(D151)*(C151)</f>
        <v>56.511000000000003</v>
      </c>
      <c r="I151" s="27">
        <f>VLOOKUP(G151,'UNIT CODES'!$A$2:$B$5,2,FALSE)*(F151)*(C151)</f>
        <v>2.2749999999999999</v>
      </c>
    </row>
    <row r="152" spans="1:9" x14ac:dyDescent="0.4">
      <c r="A152" s="3">
        <v>147</v>
      </c>
      <c r="B152" s="3" t="s">
        <v>345</v>
      </c>
      <c r="C152" s="3">
        <v>136</v>
      </c>
      <c r="D152" s="4">
        <v>1.05</v>
      </c>
      <c r="E152" s="18" t="s">
        <v>24</v>
      </c>
      <c r="F152" s="3">
        <v>2.5</v>
      </c>
      <c r="G152" s="18" t="s">
        <v>24</v>
      </c>
      <c r="H152" s="5">
        <f>VLOOKUP(E152,'UNIT CODES'!$A$2:$B$5,2,FALSE)*(D152)*(C152)</f>
        <v>1.4280000000000002</v>
      </c>
      <c r="I152" s="27">
        <f>VLOOKUP(G152,'UNIT CODES'!$A$2:$B$5,2,FALSE)*(F152)*(C152)</f>
        <v>3.4000000000000004</v>
      </c>
    </row>
    <row r="153" spans="1:9" x14ac:dyDescent="0.4">
      <c r="A153" s="3">
        <v>148</v>
      </c>
      <c r="B153" s="3" t="s">
        <v>346</v>
      </c>
      <c r="C153" s="3">
        <v>81</v>
      </c>
      <c r="D153" s="4">
        <v>3</v>
      </c>
      <c r="E153" s="18" t="s">
        <v>27</v>
      </c>
      <c r="F153" s="3">
        <v>2.5</v>
      </c>
      <c r="G153" s="18" t="s">
        <v>24</v>
      </c>
      <c r="H153" s="5">
        <f>VLOOKUP(E153,'UNIT CODES'!$A$2:$B$5,2,FALSE)*(D153)*(C153)</f>
        <v>243</v>
      </c>
      <c r="I153" s="27">
        <f>VLOOKUP(G153,'UNIT CODES'!$A$2:$B$5,2,FALSE)*(F153)*(C153)</f>
        <v>2.0249999999999999</v>
      </c>
    </row>
    <row r="154" spans="1:9" x14ac:dyDescent="0.4">
      <c r="A154" s="3">
        <v>149</v>
      </c>
      <c r="B154" s="3" t="s">
        <v>347</v>
      </c>
      <c r="C154" s="3">
        <v>42</v>
      </c>
      <c r="D154" s="4">
        <v>473.53</v>
      </c>
      <c r="E154" s="18" t="s">
        <v>24</v>
      </c>
      <c r="F154" s="3">
        <v>0.35</v>
      </c>
      <c r="G154" s="18" t="s">
        <v>27</v>
      </c>
      <c r="H154" s="5">
        <f>VLOOKUP(E154,'UNIT CODES'!$A$2:$B$5,2,FALSE)*(D154)*(C154)</f>
        <v>198.8826</v>
      </c>
      <c r="I154" s="27">
        <f>VLOOKUP(G154,'UNIT CODES'!$A$2:$B$5,2,FALSE)*(F154)*(C154)</f>
        <v>14.7</v>
      </c>
    </row>
    <row r="155" spans="1:9" x14ac:dyDescent="0.4">
      <c r="A155" s="3">
        <v>150</v>
      </c>
      <c r="B155" s="3" t="s">
        <v>348</v>
      </c>
      <c r="C155" s="3">
        <v>21</v>
      </c>
      <c r="D155" s="4">
        <v>1</v>
      </c>
      <c r="E155" s="18" t="s">
        <v>27</v>
      </c>
      <c r="F155" s="3">
        <v>7.0000000000000007E-2</v>
      </c>
      <c r="G155" s="18" t="s">
        <v>27</v>
      </c>
      <c r="H155" s="5">
        <f>VLOOKUP(E155,'UNIT CODES'!$A$2:$B$5,2,FALSE)*(D155)*(C155)</f>
        <v>21</v>
      </c>
      <c r="I155" s="27">
        <f>VLOOKUP(G155,'UNIT CODES'!$A$2:$B$5,2,FALSE)*(F155)*(C155)</f>
        <v>1.4700000000000002</v>
      </c>
    </row>
    <row r="156" spans="1:9" x14ac:dyDescent="0.4">
      <c r="A156" s="3">
        <v>151</v>
      </c>
      <c r="B156" s="3" t="s">
        <v>349</v>
      </c>
      <c r="C156" s="3">
        <v>21</v>
      </c>
      <c r="D156" s="4">
        <v>19.63</v>
      </c>
      <c r="E156" s="18" t="s">
        <v>27</v>
      </c>
      <c r="F156" s="3">
        <v>7.0000000000000007E-2</v>
      </c>
      <c r="G156" s="18" t="s">
        <v>27</v>
      </c>
      <c r="H156" s="5">
        <f>VLOOKUP(E156,'UNIT CODES'!$A$2:$B$5,2,FALSE)*(D156)*(C156)</f>
        <v>412.22999999999996</v>
      </c>
      <c r="I156" s="27">
        <f>VLOOKUP(G156,'UNIT CODES'!$A$2:$B$5,2,FALSE)*(F156)*(C156)</f>
        <v>1.4700000000000002</v>
      </c>
    </row>
    <row r="157" spans="1:9" x14ac:dyDescent="0.4">
      <c r="A157" s="3">
        <v>152</v>
      </c>
      <c r="B157" s="3" t="s">
        <v>350</v>
      </c>
      <c r="C157" s="3">
        <v>209</v>
      </c>
      <c r="D157" s="4">
        <v>385.64</v>
      </c>
      <c r="E157" s="18" t="s">
        <v>28</v>
      </c>
      <c r="F157" s="3">
        <v>3</v>
      </c>
      <c r="G157" s="18" t="s">
        <v>24</v>
      </c>
      <c r="H157" s="5">
        <f>VLOOKUP(E157,'UNIT CODES'!$A$2:$B$5,2,FALSE)*(D157)*(C157)</f>
        <v>80.598759999999999</v>
      </c>
      <c r="I157" s="27">
        <f>VLOOKUP(G157,'UNIT CODES'!$A$2:$B$5,2,FALSE)*(F157)*(C157)</f>
        <v>6.27</v>
      </c>
    </row>
    <row r="158" spans="1:9" x14ac:dyDescent="0.4">
      <c r="A158" s="3">
        <v>153</v>
      </c>
      <c r="B158" s="3" t="s">
        <v>351</v>
      </c>
      <c r="C158" s="3">
        <v>10</v>
      </c>
      <c r="D158" s="4">
        <v>167.43</v>
      </c>
      <c r="E158" s="18" t="s">
        <v>27</v>
      </c>
      <c r="F158" s="3">
        <v>1.5</v>
      </c>
      <c r="G158" s="18" t="s">
        <v>27</v>
      </c>
      <c r="H158" s="5">
        <f>VLOOKUP(E158,'UNIT CODES'!$A$2:$B$5,2,FALSE)*(D158)*(C158)</f>
        <v>1674.3000000000002</v>
      </c>
      <c r="I158" s="27">
        <f>VLOOKUP(G158,'UNIT CODES'!$A$2:$B$5,2,FALSE)*(F158)*(C158)</f>
        <v>15</v>
      </c>
    </row>
    <row r="159" spans="1:9" x14ac:dyDescent="0.4">
      <c r="A159" s="3">
        <v>154</v>
      </c>
      <c r="B159" s="3" t="s">
        <v>352</v>
      </c>
      <c r="C159" s="3">
        <v>144</v>
      </c>
      <c r="D159" s="4">
        <v>305.52</v>
      </c>
      <c r="E159" s="18" t="s">
        <v>27</v>
      </c>
      <c r="F159" s="3">
        <v>0.33</v>
      </c>
      <c r="G159" s="18" t="s">
        <v>27</v>
      </c>
      <c r="H159" s="5">
        <f>VLOOKUP(E159,'UNIT CODES'!$A$2:$B$5,2,FALSE)*(D159)*(C159)</f>
        <v>43994.879999999997</v>
      </c>
      <c r="I159" s="27">
        <f>VLOOKUP(G159,'UNIT CODES'!$A$2:$B$5,2,FALSE)*(F159)*(C159)</f>
        <v>47.52</v>
      </c>
    </row>
    <row r="160" spans="1:9" x14ac:dyDescent="0.4">
      <c r="A160" s="3">
        <v>155</v>
      </c>
      <c r="B160" s="3" t="s">
        <v>353</v>
      </c>
      <c r="C160" s="3">
        <v>620</v>
      </c>
      <c r="D160" s="104">
        <v>0</v>
      </c>
      <c r="E160" s="18" t="s">
        <v>24</v>
      </c>
      <c r="F160" s="3">
        <v>5.7</v>
      </c>
      <c r="G160" s="18" t="s">
        <v>24</v>
      </c>
      <c r="H160" s="5">
        <f>VLOOKUP(E160,'UNIT CODES'!$A$2:$B$5,2,FALSE)*(D160)*(C160)</f>
        <v>0</v>
      </c>
      <c r="I160" s="27">
        <f>VLOOKUP(G160,'UNIT CODES'!$A$2:$B$5,2,FALSE)*(F160)*(C160)</f>
        <v>35.340000000000003</v>
      </c>
    </row>
    <row r="161" spans="1:9" x14ac:dyDescent="0.4">
      <c r="A161" s="3">
        <v>156</v>
      </c>
      <c r="B161" s="3" t="s">
        <v>354</v>
      </c>
      <c r="C161" s="3">
        <v>100</v>
      </c>
      <c r="D161" s="104">
        <v>0</v>
      </c>
      <c r="E161" s="18" t="s">
        <v>24</v>
      </c>
      <c r="F161" s="3">
        <v>8.1</v>
      </c>
      <c r="G161" s="18" t="s">
        <v>24</v>
      </c>
      <c r="H161" s="5">
        <f>VLOOKUP(E161,'UNIT CODES'!$A$2:$B$5,2,FALSE)*(D161)*(C161)</f>
        <v>0</v>
      </c>
      <c r="I161" s="27">
        <f>VLOOKUP(G161,'UNIT CODES'!$A$2:$B$5,2,FALSE)*(F161)*(C161)</f>
        <v>8.1</v>
      </c>
    </row>
    <row r="162" spans="1:9" x14ac:dyDescent="0.4">
      <c r="A162" s="3">
        <v>157</v>
      </c>
      <c r="B162" s="3" t="s">
        <v>355</v>
      </c>
      <c r="C162" s="3">
        <v>12</v>
      </c>
      <c r="D162" s="104">
        <v>0</v>
      </c>
      <c r="E162" s="18" t="s">
        <v>27</v>
      </c>
      <c r="F162" s="3">
        <v>0.6</v>
      </c>
      <c r="G162" s="18" t="s">
        <v>27</v>
      </c>
      <c r="H162" s="5">
        <f>VLOOKUP(E162,'UNIT CODES'!$A$2:$B$5,2,FALSE)*(D162)*(C162)</f>
        <v>0</v>
      </c>
      <c r="I162" s="27">
        <f>VLOOKUP(G162,'UNIT CODES'!$A$2:$B$5,2,FALSE)*(F162)*(C162)</f>
        <v>7.1999999999999993</v>
      </c>
    </row>
    <row r="163" spans="1:9" x14ac:dyDescent="0.4">
      <c r="A163" s="3">
        <v>158</v>
      </c>
      <c r="B163" s="3" t="s">
        <v>356</v>
      </c>
      <c r="C163" s="3">
        <v>72</v>
      </c>
      <c r="D163" s="104">
        <v>0</v>
      </c>
      <c r="E163" s="18" t="s">
        <v>24</v>
      </c>
      <c r="F163" s="3">
        <v>5</v>
      </c>
      <c r="G163" s="18" t="s">
        <v>24</v>
      </c>
      <c r="H163" s="5">
        <f>VLOOKUP(E163,'UNIT CODES'!$A$2:$B$5,2,FALSE)*(D163)*(C163)</f>
        <v>0</v>
      </c>
      <c r="I163" s="27">
        <f>VLOOKUP(G163,'UNIT CODES'!$A$2:$B$5,2,FALSE)*(F163)*(C163)</f>
        <v>3.6</v>
      </c>
    </row>
    <row r="164" spans="1:9" x14ac:dyDescent="0.4">
      <c r="A164" s="3">
        <v>159</v>
      </c>
      <c r="B164" s="3" t="s">
        <v>357</v>
      </c>
      <c r="C164" s="3">
        <v>3</v>
      </c>
      <c r="D164" s="104">
        <v>0</v>
      </c>
      <c r="E164" s="18" t="s">
        <v>27</v>
      </c>
      <c r="F164" s="3">
        <v>0.45</v>
      </c>
      <c r="G164" s="18" t="s">
        <v>27</v>
      </c>
      <c r="H164" s="5">
        <f>VLOOKUP(E164,'UNIT CODES'!$A$2:$B$5,2,FALSE)*(D164)*(C164)</f>
        <v>0</v>
      </c>
      <c r="I164" s="27">
        <f>VLOOKUP(G164,'UNIT CODES'!$A$2:$B$5,2,FALSE)*(F164)*(C164)</f>
        <v>1.35</v>
      </c>
    </row>
    <row r="165" spans="1:9" x14ac:dyDescent="0.4">
      <c r="A165" s="3">
        <v>160</v>
      </c>
      <c r="B165" s="3" t="s">
        <v>358</v>
      </c>
      <c r="C165" s="3">
        <v>2</v>
      </c>
      <c r="D165" s="4">
        <v>1815.38</v>
      </c>
      <c r="E165" s="18" t="s">
        <v>24</v>
      </c>
      <c r="F165" s="3">
        <v>1</v>
      </c>
      <c r="G165" s="18" t="s">
        <v>27</v>
      </c>
      <c r="H165" s="5">
        <f>VLOOKUP(E165,'UNIT CODES'!$A$2:$B$5,2,FALSE)*(D165)*(C165)</f>
        <v>36.307600000000001</v>
      </c>
      <c r="I165" s="27">
        <f>VLOOKUP(G165,'UNIT CODES'!$A$2:$B$5,2,FALSE)*(F165)*(C165)</f>
        <v>2</v>
      </c>
    </row>
    <row r="166" spans="1:9" x14ac:dyDescent="0.4">
      <c r="A166" s="3">
        <v>161</v>
      </c>
      <c r="B166" s="3" t="s">
        <v>359</v>
      </c>
      <c r="C166" s="3">
        <v>1</v>
      </c>
      <c r="D166" s="4">
        <v>40</v>
      </c>
      <c r="E166" s="18" t="s">
        <v>27</v>
      </c>
      <c r="F166" s="3">
        <v>0.8</v>
      </c>
      <c r="G166" s="18" t="s">
        <v>27</v>
      </c>
      <c r="H166" s="5">
        <f>VLOOKUP(E166,'UNIT CODES'!$A$2:$B$5,2,FALSE)*(D166)*(C166)</f>
        <v>40</v>
      </c>
      <c r="I166" s="27">
        <f>VLOOKUP(G166,'UNIT CODES'!$A$2:$B$5,2,FALSE)*(F166)*(C166)</f>
        <v>0.8</v>
      </c>
    </row>
    <row r="167" spans="1:9" x14ac:dyDescent="0.4">
      <c r="A167" s="3">
        <v>162</v>
      </c>
      <c r="B167" s="3" t="s">
        <v>360</v>
      </c>
      <c r="C167" s="3">
        <v>1</v>
      </c>
      <c r="D167" s="4">
        <v>55.47</v>
      </c>
      <c r="E167" s="18" t="s">
        <v>27</v>
      </c>
      <c r="F167" s="3">
        <v>0.9</v>
      </c>
      <c r="G167" s="18" t="s">
        <v>27</v>
      </c>
      <c r="H167" s="5">
        <f>VLOOKUP(E167,'UNIT CODES'!$A$2:$B$5,2,FALSE)*(D167)*(C167)</f>
        <v>55.47</v>
      </c>
      <c r="I167" s="27">
        <f>VLOOKUP(G167,'UNIT CODES'!$A$2:$B$5,2,FALSE)*(F167)*(C167)</f>
        <v>0.9</v>
      </c>
    </row>
    <row r="168" spans="1:9" x14ac:dyDescent="0.4">
      <c r="A168" s="3">
        <v>163</v>
      </c>
      <c r="B168" s="3" t="s">
        <v>361</v>
      </c>
      <c r="C168" s="3">
        <v>1</v>
      </c>
      <c r="D168" s="4">
        <v>120</v>
      </c>
      <c r="E168" s="18" t="s">
        <v>27</v>
      </c>
      <c r="F168" s="3">
        <v>1</v>
      </c>
      <c r="G168" s="18" t="s">
        <v>27</v>
      </c>
      <c r="H168" s="5">
        <f>VLOOKUP(E168,'UNIT CODES'!$A$2:$B$5,2,FALSE)*(D168)*(C168)</f>
        <v>120</v>
      </c>
      <c r="I168" s="27">
        <f>VLOOKUP(G168,'UNIT CODES'!$A$2:$B$5,2,FALSE)*(F168)*(C168)</f>
        <v>1</v>
      </c>
    </row>
    <row r="169" spans="1:9" x14ac:dyDescent="0.4">
      <c r="A169" s="3">
        <v>164</v>
      </c>
      <c r="B169" s="3" t="s">
        <v>362</v>
      </c>
      <c r="C169" s="103">
        <v>3500</v>
      </c>
      <c r="D169" s="104">
        <v>0</v>
      </c>
      <c r="E169" s="18" t="s">
        <v>24</v>
      </c>
      <c r="F169" s="3">
        <v>3</v>
      </c>
      <c r="G169" s="18" t="s">
        <v>24</v>
      </c>
      <c r="H169" s="5">
        <f>VLOOKUP(E169,'UNIT CODES'!$A$2:$B$5,2,FALSE)*(D169)*(C169)</f>
        <v>0</v>
      </c>
      <c r="I169" s="27">
        <f>VLOOKUP(G169,'UNIT CODES'!$A$2:$B$5,2,FALSE)*(F169)*(C169)</f>
        <v>105</v>
      </c>
    </row>
    <row r="170" spans="1:9" x14ac:dyDescent="0.4">
      <c r="A170" s="3">
        <v>165</v>
      </c>
      <c r="B170" s="3" t="s">
        <v>363</v>
      </c>
      <c r="C170" s="3">
        <v>108</v>
      </c>
      <c r="D170" s="104">
        <v>0</v>
      </c>
      <c r="E170" s="18" t="s">
        <v>24</v>
      </c>
      <c r="F170" s="3">
        <v>1.5</v>
      </c>
      <c r="G170" s="18" t="s">
        <v>24</v>
      </c>
      <c r="H170" s="5">
        <f>VLOOKUP(E170,'UNIT CODES'!$A$2:$B$5,2,FALSE)*(D170)*(C170)</f>
        <v>0</v>
      </c>
      <c r="I170" s="27">
        <f>VLOOKUP(G170,'UNIT CODES'!$A$2:$B$5,2,FALSE)*(F170)*(C170)</f>
        <v>1.6199999999999999</v>
      </c>
    </row>
    <row r="171" spans="1:9" x14ac:dyDescent="0.4">
      <c r="A171" s="3">
        <v>166</v>
      </c>
      <c r="B171" s="3" t="s">
        <v>364</v>
      </c>
      <c r="C171" s="3">
        <v>84</v>
      </c>
      <c r="D171" s="4">
        <v>5</v>
      </c>
      <c r="E171" s="18" t="s">
        <v>27</v>
      </c>
      <c r="F171" s="3">
        <v>10</v>
      </c>
      <c r="G171" s="18" t="s">
        <v>24</v>
      </c>
      <c r="H171" s="5">
        <f>VLOOKUP(E171,'UNIT CODES'!$A$2:$B$5,2,FALSE)*(D171)*(C171)</f>
        <v>420</v>
      </c>
      <c r="I171" s="27">
        <f>VLOOKUP(G171,'UNIT CODES'!$A$2:$B$5,2,FALSE)*(F171)*(C171)</f>
        <v>8.4</v>
      </c>
    </row>
    <row r="172" spans="1:9" x14ac:dyDescent="0.4">
      <c r="A172" s="3">
        <v>167</v>
      </c>
      <c r="B172" s="3" t="s">
        <v>365</v>
      </c>
      <c r="C172" s="103">
        <v>2050</v>
      </c>
      <c r="D172" s="4">
        <v>8</v>
      </c>
      <c r="E172" s="18" t="s">
        <v>24</v>
      </c>
      <c r="F172" s="3">
        <v>0.75</v>
      </c>
      <c r="G172" s="18" t="s">
        <v>24</v>
      </c>
      <c r="H172" s="5">
        <f>VLOOKUP(E172,'UNIT CODES'!$A$2:$B$5,2,FALSE)*(D172)*(C172)</f>
        <v>164</v>
      </c>
      <c r="I172" s="27">
        <f>VLOOKUP(G172,'UNIT CODES'!$A$2:$B$5,2,FALSE)*(F172)*(C172)</f>
        <v>15.375</v>
      </c>
    </row>
    <row r="173" spans="1:9" x14ac:dyDescent="0.4">
      <c r="A173" s="3">
        <v>168</v>
      </c>
      <c r="B173" s="107" t="s">
        <v>413</v>
      </c>
      <c r="C173" s="103">
        <v>1051</v>
      </c>
      <c r="D173" s="4">
        <v>1</v>
      </c>
      <c r="E173" s="18" t="s">
        <v>27</v>
      </c>
      <c r="F173" s="3">
        <v>0.01</v>
      </c>
      <c r="G173" s="18" t="s">
        <v>27</v>
      </c>
      <c r="H173" s="5">
        <f>VLOOKUP(E173,'UNIT CODES'!$A$2:$B$5,2,FALSE)*(D173)*(C173)</f>
        <v>1051</v>
      </c>
      <c r="I173" s="27">
        <f>VLOOKUP(G173,'UNIT CODES'!$A$2:$B$5,2,FALSE)*(F173)*(C173)</f>
        <v>10.51</v>
      </c>
    </row>
    <row r="174" spans="1:9" x14ac:dyDescent="0.4">
      <c r="A174" s="3">
        <v>169</v>
      </c>
      <c r="B174" s="3" t="s">
        <v>366</v>
      </c>
      <c r="C174" s="3">
        <v>13</v>
      </c>
      <c r="D174" s="4">
        <v>0.4</v>
      </c>
      <c r="E174" s="18" t="s">
        <v>27</v>
      </c>
      <c r="F174" s="3">
        <v>3</v>
      </c>
      <c r="G174" s="18" t="s">
        <v>24</v>
      </c>
      <c r="H174" s="5">
        <f>VLOOKUP(E174,'UNIT CODES'!$A$2:$B$5,2,FALSE)*(D174)*(C174)</f>
        <v>5.2</v>
      </c>
      <c r="I174" s="27">
        <f>VLOOKUP(G174,'UNIT CODES'!$A$2:$B$5,2,FALSE)*(F174)*(C174)</f>
        <v>0.39</v>
      </c>
    </row>
    <row r="175" spans="1:9" x14ac:dyDescent="0.4">
      <c r="A175" s="3">
        <v>170</v>
      </c>
      <c r="B175" s="3" t="s">
        <v>367</v>
      </c>
      <c r="C175" s="3">
        <v>6</v>
      </c>
      <c r="D175" s="4">
        <v>0.77</v>
      </c>
      <c r="E175" s="18" t="s">
        <v>27</v>
      </c>
      <c r="F175" s="3">
        <v>4.5</v>
      </c>
      <c r="G175" s="18" t="s">
        <v>24</v>
      </c>
      <c r="H175" s="5">
        <f>VLOOKUP(E175,'UNIT CODES'!$A$2:$B$5,2,FALSE)*(D175)*(C175)</f>
        <v>4.62</v>
      </c>
      <c r="I175" s="27">
        <f>VLOOKUP(G175,'UNIT CODES'!$A$2:$B$5,2,FALSE)*(F175)*(C175)</f>
        <v>0.27</v>
      </c>
    </row>
    <row r="176" spans="1:9" x14ac:dyDescent="0.4">
      <c r="A176" s="3">
        <v>171</v>
      </c>
      <c r="B176" s="3" t="s">
        <v>368</v>
      </c>
      <c r="C176" s="3">
        <v>4</v>
      </c>
      <c r="D176" s="4">
        <v>0.64</v>
      </c>
      <c r="E176" s="18" t="s">
        <v>27</v>
      </c>
      <c r="F176" s="3">
        <v>3</v>
      </c>
      <c r="G176" s="18" t="s">
        <v>24</v>
      </c>
      <c r="H176" s="5">
        <f>VLOOKUP(E176,'UNIT CODES'!$A$2:$B$5,2,FALSE)*(D176)*(C176)</f>
        <v>2.56</v>
      </c>
      <c r="I176" s="27">
        <f>VLOOKUP(G176,'UNIT CODES'!$A$2:$B$5,2,FALSE)*(F176)*(C176)</f>
        <v>0.12</v>
      </c>
    </row>
    <row r="177" spans="1:9" x14ac:dyDescent="0.4">
      <c r="A177" s="3">
        <v>172</v>
      </c>
      <c r="B177" s="3" t="s">
        <v>369</v>
      </c>
      <c r="C177" s="3">
        <v>92</v>
      </c>
      <c r="D177" s="4">
        <v>0.35</v>
      </c>
      <c r="E177" s="18" t="s">
        <v>27</v>
      </c>
      <c r="F177" s="3">
        <v>2.7</v>
      </c>
      <c r="G177" s="18" t="s">
        <v>24</v>
      </c>
      <c r="H177" s="14">
        <f>VLOOKUP(E177,'UNIT CODES'!$A$2:$B$5,2,FALSE)*(D177)*(C177)</f>
        <v>32.199999999999996</v>
      </c>
      <c r="I177" s="26">
        <f>VLOOKUP(G177,'UNIT CODES'!$A$2:$B$5,2,FALSE)*(F177)*(C177)</f>
        <v>2.4840000000000004</v>
      </c>
    </row>
    <row r="178" spans="1:9" x14ac:dyDescent="0.4">
      <c r="A178" s="3">
        <v>173</v>
      </c>
      <c r="B178" s="3" t="s">
        <v>370</v>
      </c>
      <c r="C178" s="3">
        <v>81</v>
      </c>
      <c r="D178" s="4">
        <v>0.67</v>
      </c>
      <c r="E178" s="18" t="s">
        <v>27</v>
      </c>
      <c r="F178" s="3">
        <v>3.9</v>
      </c>
      <c r="G178" s="18" t="s">
        <v>24</v>
      </c>
      <c r="H178" s="14">
        <f>VLOOKUP(E178,'UNIT CODES'!$A$2:$B$5,2,FALSE)*(D178)*(C178)</f>
        <v>54.27</v>
      </c>
      <c r="I178" s="27">
        <f>VLOOKUP(G178,'UNIT CODES'!$A$2:$B$5,2,FALSE)*(F178)*(C178)</f>
        <v>3.1589999999999998</v>
      </c>
    </row>
    <row r="179" spans="1:9" x14ac:dyDescent="0.4">
      <c r="A179" s="3">
        <v>174</v>
      </c>
      <c r="B179" s="3" t="s">
        <v>371</v>
      </c>
      <c r="C179" s="3">
        <v>1</v>
      </c>
      <c r="D179" s="4">
        <v>0.7</v>
      </c>
      <c r="E179" s="18" t="s">
        <v>27</v>
      </c>
      <c r="F179" s="3">
        <v>3</v>
      </c>
      <c r="G179" s="18" t="s">
        <v>24</v>
      </c>
      <c r="H179" s="5">
        <f>VLOOKUP(E179,'UNIT CODES'!$A$2:$B$5,2,FALSE)*(D179)*(C179)</f>
        <v>0.7</v>
      </c>
      <c r="I179" s="27">
        <f>VLOOKUP(G179,'UNIT CODES'!$A$2:$B$5,2,FALSE)*(F179)*(C179)</f>
        <v>0.03</v>
      </c>
    </row>
    <row r="180" spans="1:9" x14ac:dyDescent="0.4">
      <c r="A180" s="3">
        <v>175</v>
      </c>
      <c r="B180" s="3" t="s">
        <v>372</v>
      </c>
      <c r="C180" s="3">
        <v>2</v>
      </c>
      <c r="D180" s="4">
        <v>4.25</v>
      </c>
      <c r="E180" s="18" t="s">
        <v>27</v>
      </c>
      <c r="F180" s="3">
        <v>3</v>
      </c>
      <c r="G180" s="18" t="s">
        <v>24</v>
      </c>
      <c r="H180" s="5">
        <f>VLOOKUP(E180,'UNIT CODES'!$A$2:$B$5,2,FALSE)*(D180)*(C180)</f>
        <v>8.5</v>
      </c>
      <c r="I180" s="27">
        <f>VLOOKUP(G180,'UNIT CODES'!$A$2:$B$5,2,FALSE)*(F180)*(C180)</f>
        <v>0.06</v>
      </c>
    </row>
    <row r="181" spans="1:9" x14ac:dyDescent="0.4">
      <c r="A181" s="3">
        <v>176</v>
      </c>
      <c r="B181" s="3" t="s">
        <v>373</v>
      </c>
      <c r="C181" s="3">
        <v>22</v>
      </c>
      <c r="D181" s="4">
        <v>7.34</v>
      </c>
      <c r="E181" s="18" t="s">
        <v>27</v>
      </c>
      <c r="F181" s="3">
        <v>14</v>
      </c>
      <c r="G181" s="18" t="s">
        <v>24</v>
      </c>
      <c r="H181" s="5">
        <f>VLOOKUP(E181,'UNIT CODES'!$A$2:$B$5,2,FALSE)*(D181)*(C181)</f>
        <v>161.47999999999999</v>
      </c>
      <c r="I181" s="27">
        <f>VLOOKUP(G181,'UNIT CODES'!$A$2:$B$5,2,FALSE)*(F181)*(C181)</f>
        <v>3.08</v>
      </c>
    </row>
    <row r="182" spans="1:9" x14ac:dyDescent="0.4">
      <c r="A182" s="3">
        <v>178</v>
      </c>
      <c r="B182" s="3" t="s">
        <v>374</v>
      </c>
      <c r="C182" s="3">
        <v>23</v>
      </c>
      <c r="D182" s="4">
        <v>50</v>
      </c>
      <c r="E182" s="106" t="s">
        <v>27</v>
      </c>
      <c r="F182" s="3">
        <v>30</v>
      </c>
      <c r="G182" s="18" t="s">
        <v>24</v>
      </c>
      <c r="H182" s="5">
        <f>VLOOKUP(E182,'UNIT CODES'!$A$2:$B$5,2,FALSE)*(D182)*(C182)</f>
        <v>1150</v>
      </c>
      <c r="I182" s="27">
        <f>VLOOKUP(G182,'UNIT CODES'!$A$2:$B$5,2,FALSE)*(F182)*(C182)</f>
        <v>6.8999999999999995</v>
      </c>
    </row>
    <row r="183" spans="1:9" x14ac:dyDescent="0.4">
      <c r="A183" s="3">
        <v>179</v>
      </c>
      <c r="B183" s="3" t="s">
        <v>375</v>
      </c>
      <c r="C183" s="3">
        <v>1</v>
      </c>
      <c r="D183" s="4">
        <v>40</v>
      </c>
      <c r="E183" s="18" t="s">
        <v>27</v>
      </c>
      <c r="F183" s="3">
        <v>0.6</v>
      </c>
      <c r="G183" s="18" t="s">
        <v>27</v>
      </c>
      <c r="H183" s="5">
        <f>VLOOKUP(E183,'UNIT CODES'!$A$2:$B$5,2,FALSE)*(D183)*(C183)</f>
        <v>40</v>
      </c>
      <c r="I183" s="27">
        <f>VLOOKUP(G183,'UNIT CODES'!$A$2:$B$5,2,FALSE)*(F183)*(C183)</f>
        <v>0.6</v>
      </c>
    </row>
    <row r="184" spans="1:9" x14ac:dyDescent="0.4">
      <c r="A184" s="3">
        <v>180</v>
      </c>
      <c r="B184" s="107" t="s">
        <v>402</v>
      </c>
      <c r="C184" s="3">
        <v>21</v>
      </c>
      <c r="D184" s="4">
        <v>65</v>
      </c>
      <c r="E184" s="18" t="s">
        <v>27</v>
      </c>
      <c r="F184" s="3">
        <v>0.6</v>
      </c>
      <c r="G184" s="18" t="s">
        <v>27</v>
      </c>
      <c r="H184" s="5">
        <f>VLOOKUP(E184,'UNIT CODES'!$A$2:$B$5,2,FALSE)*(D184)*(C184)</f>
        <v>1365</v>
      </c>
      <c r="I184" s="27">
        <f>VLOOKUP(G184,'UNIT CODES'!$A$2:$B$5,2,FALSE)*(F184)*(C184)</f>
        <v>12.6</v>
      </c>
    </row>
    <row r="185" spans="1:9" x14ac:dyDescent="0.4">
      <c r="A185" s="3">
        <v>181</v>
      </c>
      <c r="B185" s="3" t="s">
        <v>376</v>
      </c>
      <c r="C185" s="3">
        <v>4</v>
      </c>
      <c r="D185" s="4">
        <v>20</v>
      </c>
      <c r="E185" s="106" t="s">
        <v>27</v>
      </c>
      <c r="F185" s="3">
        <v>26</v>
      </c>
      <c r="G185" s="18" t="s">
        <v>24</v>
      </c>
      <c r="H185" s="5">
        <f>VLOOKUP(E185,'UNIT CODES'!$A$2:$B$5,2,FALSE)*(D185)*(C185)</f>
        <v>80</v>
      </c>
      <c r="I185" s="27">
        <f>VLOOKUP(G185,'UNIT CODES'!$A$2:$B$5,2,FALSE)*(F185)*(C185)</f>
        <v>1.04</v>
      </c>
    </row>
    <row r="186" spans="1:9" x14ac:dyDescent="0.4">
      <c r="A186" s="3">
        <v>182</v>
      </c>
      <c r="B186" s="3" t="s">
        <v>377</v>
      </c>
      <c r="C186" s="3">
        <v>254</v>
      </c>
      <c r="D186" s="4">
        <v>2.66</v>
      </c>
      <c r="E186" s="18" t="s">
        <v>27</v>
      </c>
      <c r="F186" s="3">
        <v>20</v>
      </c>
      <c r="G186" s="18" t="s">
        <v>24</v>
      </c>
      <c r="H186" s="5">
        <f>VLOOKUP(E186,'UNIT CODES'!$A$2:$B$5,2,FALSE)*(D186)*(C186)</f>
        <v>675.64</v>
      </c>
      <c r="I186" s="27">
        <f>VLOOKUP(G186,'UNIT CODES'!$A$2:$B$5,2,FALSE)*(F186)*(C186)</f>
        <v>50.800000000000004</v>
      </c>
    </row>
    <row r="187" spans="1:9" x14ac:dyDescent="0.4">
      <c r="A187" s="3">
        <v>183</v>
      </c>
      <c r="B187" s="3" t="s">
        <v>378</v>
      </c>
      <c r="C187" s="3">
        <v>12</v>
      </c>
      <c r="D187" s="4">
        <v>18.559999999999999</v>
      </c>
      <c r="E187" s="18" t="s">
        <v>27</v>
      </c>
      <c r="F187" s="3">
        <v>20</v>
      </c>
      <c r="G187" s="18" t="s">
        <v>24</v>
      </c>
      <c r="H187" s="5">
        <f>VLOOKUP(E187,'UNIT CODES'!$A$2:$B$5,2,FALSE)*(D187)*(C187)</f>
        <v>222.71999999999997</v>
      </c>
      <c r="I187" s="27">
        <f>VLOOKUP(G187,'UNIT CODES'!$A$2:$B$5,2,FALSE)*(F187)*(C187)</f>
        <v>2.4000000000000004</v>
      </c>
    </row>
    <row r="188" spans="1:9" x14ac:dyDescent="0.4">
      <c r="A188" s="3">
        <v>184</v>
      </c>
      <c r="B188" s="3" t="s">
        <v>379</v>
      </c>
      <c r="C188" s="3">
        <v>1</v>
      </c>
      <c r="D188" s="4">
        <v>15.98</v>
      </c>
      <c r="E188" s="106" t="s">
        <v>27</v>
      </c>
      <c r="F188" s="3">
        <v>25</v>
      </c>
      <c r="G188" s="18" t="s">
        <v>24</v>
      </c>
      <c r="H188" s="5">
        <f>VLOOKUP(E188,'UNIT CODES'!$A$2:$B$5,2,FALSE)*(D188)*(C188)</f>
        <v>15.98</v>
      </c>
      <c r="I188" s="27">
        <f>VLOOKUP(G188,'UNIT CODES'!$A$2:$B$5,2,FALSE)*(F188)*(C188)</f>
        <v>0.25</v>
      </c>
    </row>
    <row r="189" spans="1:9" x14ac:dyDescent="0.4">
      <c r="A189" s="3">
        <v>185</v>
      </c>
      <c r="B189" s="3" t="s">
        <v>380</v>
      </c>
      <c r="C189" s="3">
        <v>13</v>
      </c>
      <c r="D189" s="4">
        <v>20</v>
      </c>
      <c r="E189" s="18" t="s">
        <v>27</v>
      </c>
      <c r="F189" s="3">
        <v>0.22</v>
      </c>
      <c r="G189" s="18" t="s">
        <v>27</v>
      </c>
      <c r="H189" s="5">
        <f>VLOOKUP(E189,'UNIT CODES'!$A$2:$B$5,2,FALSE)*(D189)*(C189)</f>
        <v>260</v>
      </c>
      <c r="I189" s="27">
        <f>VLOOKUP(G189,'UNIT CODES'!$A$2:$B$5,2,FALSE)*(F189)*(C189)</f>
        <v>2.86</v>
      </c>
    </row>
    <row r="190" spans="1:9" x14ac:dyDescent="0.4">
      <c r="A190" s="3">
        <v>186</v>
      </c>
      <c r="B190" s="3" t="s">
        <v>381</v>
      </c>
      <c r="C190" s="3">
        <v>11</v>
      </c>
      <c r="D190" s="104">
        <v>0</v>
      </c>
      <c r="E190" s="18" t="s">
        <v>27</v>
      </c>
      <c r="F190" s="3">
        <v>2</v>
      </c>
      <c r="G190" s="18" t="s">
        <v>27</v>
      </c>
      <c r="H190" s="5">
        <f>VLOOKUP(E190,'UNIT CODES'!$A$2:$B$5,2,FALSE)*(D190)*(C190)</f>
        <v>0</v>
      </c>
      <c r="I190" s="27">
        <f>VLOOKUP(G190,'UNIT CODES'!$A$2:$B$5,2,FALSE)*(F190)*(C190)</f>
        <v>22</v>
      </c>
    </row>
    <row r="191" spans="1:9" x14ac:dyDescent="0.4">
      <c r="A191" s="3">
        <v>187</v>
      </c>
      <c r="B191" s="3" t="s">
        <v>382</v>
      </c>
      <c r="C191" s="3">
        <v>11</v>
      </c>
      <c r="D191" s="104">
        <v>0</v>
      </c>
      <c r="E191" s="18" t="s">
        <v>27</v>
      </c>
      <c r="F191" s="3">
        <v>6</v>
      </c>
      <c r="G191" s="18" t="s">
        <v>27</v>
      </c>
      <c r="H191" s="5">
        <f>VLOOKUP(E191,'UNIT CODES'!$A$2:$B$5,2,FALSE)*(D191)*(C191)</f>
        <v>0</v>
      </c>
      <c r="I191" s="27">
        <f>VLOOKUP(G191,'UNIT CODES'!$A$2:$B$5,2,FALSE)*(F191)*(C191)</f>
        <v>66</v>
      </c>
    </row>
    <row r="192" spans="1:9" x14ac:dyDescent="0.4">
      <c r="A192" s="3">
        <v>188</v>
      </c>
      <c r="B192" s="3" t="s">
        <v>383</v>
      </c>
      <c r="C192" s="3">
        <v>2</v>
      </c>
      <c r="D192" s="4">
        <v>67.930000000000007</v>
      </c>
      <c r="E192" s="18" t="s">
        <v>27</v>
      </c>
      <c r="F192" s="3">
        <v>1.1000000000000001</v>
      </c>
      <c r="G192" s="18" t="s">
        <v>27</v>
      </c>
      <c r="H192" s="5">
        <f>VLOOKUP(E192,'UNIT CODES'!$A$2:$B$5,2,FALSE)*(D192)*(C192)</f>
        <v>135.86000000000001</v>
      </c>
      <c r="I192" s="27">
        <f>VLOOKUP(G192,'UNIT CODES'!$A$2:$B$5,2,FALSE)*(F192)*(C192)</f>
        <v>2.2000000000000002</v>
      </c>
    </row>
    <row r="193" spans="1:9" x14ac:dyDescent="0.4">
      <c r="A193" s="3">
        <v>189</v>
      </c>
      <c r="B193" s="3" t="s">
        <v>384</v>
      </c>
      <c r="C193" s="3">
        <v>1</v>
      </c>
      <c r="D193" s="104">
        <v>0</v>
      </c>
      <c r="E193" s="18" t="s">
        <v>27</v>
      </c>
      <c r="F193" s="3">
        <v>4</v>
      </c>
      <c r="G193" s="18" t="s">
        <v>27</v>
      </c>
      <c r="H193" s="5">
        <f>VLOOKUP(E193,'UNIT CODES'!$A$2:$B$5,2,FALSE)*(D193)*(C193)</f>
        <v>0</v>
      </c>
      <c r="I193" s="27">
        <f>VLOOKUP(G193,'UNIT CODES'!$A$2:$B$5,2,FALSE)*(F193)*(C193)</f>
        <v>4</v>
      </c>
    </row>
    <row r="194" spans="1:9" x14ac:dyDescent="0.4">
      <c r="A194" s="3">
        <v>190</v>
      </c>
      <c r="B194" s="3" t="s">
        <v>385</v>
      </c>
      <c r="C194" s="3">
        <v>1</v>
      </c>
      <c r="D194" s="104">
        <v>0</v>
      </c>
      <c r="E194" s="18" t="s">
        <v>27</v>
      </c>
      <c r="F194" s="3">
        <v>8</v>
      </c>
      <c r="G194" s="18" t="s">
        <v>27</v>
      </c>
      <c r="H194" s="5">
        <f>VLOOKUP(E194,'UNIT CODES'!$A$2:$B$5,2,FALSE)*(D194)*(C194)</f>
        <v>0</v>
      </c>
      <c r="I194" s="27">
        <f>VLOOKUP(G194,'UNIT CODES'!$A$2:$B$5,2,FALSE)*(F194)*(C194)</f>
        <v>8</v>
      </c>
    </row>
    <row r="195" spans="1:9" x14ac:dyDescent="0.4">
      <c r="A195" s="3">
        <v>191</v>
      </c>
      <c r="B195" s="3" t="s">
        <v>386</v>
      </c>
      <c r="C195" s="103">
        <v>1588</v>
      </c>
      <c r="D195" s="4">
        <v>0.8</v>
      </c>
      <c r="E195" s="18" t="s">
        <v>27</v>
      </c>
      <c r="F195" s="3">
        <v>0.14000000000000001</v>
      </c>
      <c r="G195" s="18" t="s">
        <v>27</v>
      </c>
      <c r="H195" s="5">
        <f>VLOOKUP(E195,'UNIT CODES'!$A$2:$B$5,2,FALSE)*(D195)*(C195)</f>
        <v>1270.4000000000001</v>
      </c>
      <c r="I195" s="27">
        <f>VLOOKUP(G195,'UNIT CODES'!$A$2:$B$5,2,FALSE)*(F195)*(C195)</f>
        <v>222.32000000000002</v>
      </c>
    </row>
    <row r="196" spans="1:9" x14ac:dyDescent="0.4">
      <c r="A196" s="3">
        <v>192</v>
      </c>
      <c r="B196" s="3" t="s">
        <v>387</v>
      </c>
      <c r="C196" s="3">
        <v>15</v>
      </c>
      <c r="D196" s="4">
        <v>1.25</v>
      </c>
      <c r="E196" s="18" t="s">
        <v>27</v>
      </c>
      <c r="F196" s="3">
        <v>0.21</v>
      </c>
      <c r="G196" s="18" t="s">
        <v>27</v>
      </c>
      <c r="H196" s="5">
        <f>VLOOKUP(E196,'UNIT CODES'!$A$2:$B$5,2,FALSE)*(D196)*(C196)</f>
        <v>18.75</v>
      </c>
      <c r="I196" s="27">
        <f>VLOOKUP(G196,'UNIT CODES'!$A$2:$B$5,2,FALSE)*(F196)*(C196)</f>
        <v>3.15</v>
      </c>
    </row>
    <row r="197" spans="1:9" x14ac:dyDescent="0.4">
      <c r="A197" s="3">
        <v>193</v>
      </c>
      <c r="B197" s="3" t="s">
        <v>388</v>
      </c>
      <c r="C197" s="3">
        <v>2</v>
      </c>
      <c r="D197" s="4">
        <v>1.25</v>
      </c>
      <c r="E197" s="18" t="s">
        <v>27</v>
      </c>
      <c r="F197" s="3">
        <v>0.23</v>
      </c>
      <c r="G197" s="18" t="s">
        <v>27</v>
      </c>
      <c r="H197" s="5">
        <f>VLOOKUP(E197,'UNIT CODES'!$A$2:$B$5,2,FALSE)*(D197)*(C197)</f>
        <v>2.5</v>
      </c>
      <c r="I197" s="27">
        <f>VLOOKUP(G197,'UNIT CODES'!$A$2:$B$5,2,FALSE)*(F197)*(C197)</f>
        <v>0.46</v>
      </c>
    </row>
    <row r="198" spans="1:9" x14ac:dyDescent="0.4">
      <c r="A198" s="3">
        <v>194</v>
      </c>
      <c r="B198" s="3" t="s">
        <v>389</v>
      </c>
      <c r="C198" s="3">
        <v>24</v>
      </c>
      <c r="D198" s="4">
        <v>1.25</v>
      </c>
      <c r="E198" s="18" t="s">
        <v>27</v>
      </c>
      <c r="F198" s="3">
        <v>0.25</v>
      </c>
      <c r="G198" s="18" t="s">
        <v>27</v>
      </c>
      <c r="H198" s="5">
        <f>VLOOKUP(E198,'UNIT CODES'!$A$2:$B$5,2,FALSE)*(D198)*(C198)</f>
        <v>30</v>
      </c>
      <c r="I198" s="27">
        <f>VLOOKUP(G198,'UNIT CODES'!$A$2:$B$5,2,FALSE)*(F198)*(C198)</f>
        <v>6</v>
      </c>
    </row>
    <row r="199" spans="1:9" x14ac:dyDescent="0.4">
      <c r="A199" s="3">
        <v>195</v>
      </c>
      <c r="B199" s="3" t="s">
        <v>390</v>
      </c>
      <c r="C199" s="3">
        <v>4</v>
      </c>
      <c r="D199" s="4">
        <v>1.25</v>
      </c>
      <c r="E199" s="18" t="s">
        <v>27</v>
      </c>
      <c r="F199" s="3">
        <v>0.28999999999999998</v>
      </c>
      <c r="G199" s="18" t="s">
        <v>27</v>
      </c>
      <c r="H199" s="5">
        <f>VLOOKUP(E199,'UNIT CODES'!$A$2:$B$5,2,FALSE)*(D199)*(C199)</f>
        <v>5</v>
      </c>
      <c r="I199" s="27">
        <f>VLOOKUP(G199,'UNIT CODES'!$A$2:$B$5,2,FALSE)*(F199)*(C199)</f>
        <v>1.1599999999999999</v>
      </c>
    </row>
    <row r="200" spans="1:9" x14ac:dyDescent="0.4">
      <c r="A200" s="3">
        <v>196</v>
      </c>
      <c r="B200" s="3" t="s">
        <v>391</v>
      </c>
      <c r="C200" s="3">
        <v>28</v>
      </c>
      <c r="D200" s="4">
        <v>1.25</v>
      </c>
      <c r="E200" s="18" t="s">
        <v>27</v>
      </c>
      <c r="F200" s="3">
        <v>0.43</v>
      </c>
      <c r="G200" s="18" t="s">
        <v>27</v>
      </c>
      <c r="H200" s="5">
        <f>VLOOKUP(E200,'UNIT CODES'!$A$2:$B$5,2,FALSE)*(D200)*(C200)</f>
        <v>35</v>
      </c>
      <c r="I200" s="27">
        <f>VLOOKUP(G200,'UNIT CODES'!$A$2:$B$5,2,FALSE)*(F200)*(C200)</f>
        <v>12.04</v>
      </c>
    </row>
    <row r="201" spans="1:9" x14ac:dyDescent="0.4">
      <c r="A201" s="3">
        <v>197</v>
      </c>
      <c r="B201" s="3" t="s">
        <v>392</v>
      </c>
      <c r="C201" s="3">
        <v>16</v>
      </c>
      <c r="D201" s="4">
        <v>1.25</v>
      </c>
      <c r="E201" s="18" t="s">
        <v>27</v>
      </c>
      <c r="F201" s="3">
        <v>0.51</v>
      </c>
      <c r="G201" s="18" t="s">
        <v>27</v>
      </c>
      <c r="H201" s="5">
        <f>VLOOKUP(E201,'UNIT CODES'!$A$2:$B$5,2,FALSE)*(D201)*(C201)</f>
        <v>20</v>
      </c>
      <c r="I201" s="27">
        <f>VLOOKUP(G201,'UNIT CODES'!$A$2:$B$5,2,FALSE)*(F201)*(C201)</f>
        <v>8.16</v>
      </c>
    </row>
    <row r="202" spans="1:9" x14ac:dyDescent="0.4">
      <c r="A202" s="3">
        <v>198</v>
      </c>
      <c r="B202" s="3" t="s">
        <v>393</v>
      </c>
      <c r="C202" s="3">
        <v>8</v>
      </c>
      <c r="D202" s="4">
        <v>1.25</v>
      </c>
      <c r="E202" s="18" t="s">
        <v>27</v>
      </c>
      <c r="F202" s="3">
        <v>0.63</v>
      </c>
      <c r="G202" s="18" t="s">
        <v>27</v>
      </c>
      <c r="H202" s="5">
        <f>VLOOKUP(E202,'UNIT CODES'!$A$2:$B$5,2,FALSE)*(D202)*(C202)</f>
        <v>10</v>
      </c>
      <c r="I202" s="27">
        <f>VLOOKUP(G202,'UNIT CODES'!$A$2:$B$5,2,FALSE)*(F202)*(C202)</f>
        <v>5.04</v>
      </c>
    </row>
    <row r="203" spans="1:9" x14ac:dyDescent="0.4">
      <c r="A203" s="3">
        <v>199</v>
      </c>
      <c r="B203" s="3" t="s">
        <v>394</v>
      </c>
      <c r="C203" s="3">
        <v>18</v>
      </c>
      <c r="D203" s="104">
        <v>0</v>
      </c>
      <c r="E203" s="18" t="s">
        <v>27</v>
      </c>
      <c r="F203" s="3">
        <v>1.2</v>
      </c>
      <c r="G203" s="18" t="s">
        <v>27</v>
      </c>
      <c r="H203" s="5">
        <f>VLOOKUP(E203,'UNIT CODES'!$A$2:$B$5,2,FALSE)*(D203)*(C203)</f>
        <v>0</v>
      </c>
      <c r="I203" s="27">
        <f>VLOOKUP(G203,'UNIT CODES'!$A$2:$B$5,2,FALSE)*(F203)*(C203)</f>
        <v>21.599999999999998</v>
      </c>
    </row>
    <row r="204" spans="1:9" x14ac:dyDescent="0.4">
      <c r="A204" s="3">
        <v>200</v>
      </c>
      <c r="B204" s="3" t="s">
        <v>395</v>
      </c>
      <c r="C204" s="3">
        <v>18</v>
      </c>
      <c r="D204" s="104">
        <v>0</v>
      </c>
      <c r="E204" s="18" t="s">
        <v>27</v>
      </c>
      <c r="F204" s="3">
        <v>0.4</v>
      </c>
      <c r="G204" s="18" t="s">
        <v>27</v>
      </c>
      <c r="H204" s="5">
        <f>VLOOKUP(E204,'UNIT CODES'!$A$2:$B$5,2,FALSE)*(D204)*(C204)</f>
        <v>0</v>
      </c>
      <c r="I204" s="27">
        <f>VLOOKUP(G204,'UNIT CODES'!$A$2:$B$5,2,FALSE)*(F204)*(C204)</f>
        <v>7.2</v>
      </c>
    </row>
    <row r="205" spans="1:9" x14ac:dyDescent="0.4">
      <c r="A205" s="3">
        <v>201</v>
      </c>
      <c r="B205" s="3" t="s">
        <v>396</v>
      </c>
      <c r="C205" s="3">
        <v>33</v>
      </c>
      <c r="D205" s="104">
        <v>0</v>
      </c>
      <c r="E205" s="18" t="s">
        <v>27</v>
      </c>
      <c r="F205" s="3">
        <v>0.6</v>
      </c>
      <c r="G205" s="18" t="s">
        <v>27</v>
      </c>
      <c r="H205" s="5">
        <f>VLOOKUP(E205,'UNIT CODES'!$A$2:$B$5,2,FALSE)*(D205)*(C205)</f>
        <v>0</v>
      </c>
      <c r="I205" s="27">
        <f>VLOOKUP(G205,'UNIT CODES'!$A$2:$B$5,2,FALSE)*(F205)*(C205)</f>
        <v>19.8</v>
      </c>
    </row>
    <row r="206" spans="1:9" x14ac:dyDescent="0.4">
      <c r="A206" s="3">
        <v>202</v>
      </c>
      <c r="B206" s="3" t="s">
        <v>397</v>
      </c>
      <c r="C206" s="3">
        <v>25</v>
      </c>
      <c r="D206" s="104">
        <v>0</v>
      </c>
      <c r="E206" s="18" t="s">
        <v>27</v>
      </c>
      <c r="F206" s="3">
        <v>0.25</v>
      </c>
      <c r="G206" s="18" t="s">
        <v>27</v>
      </c>
      <c r="H206" s="5">
        <f>VLOOKUP(E206,'UNIT CODES'!$A$2:$B$5,2,FALSE)*(D206)*(C206)</f>
        <v>0</v>
      </c>
      <c r="I206" s="27">
        <f>VLOOKUP(G206,'UNIT CODES'!$A$2:$B$5,2,FALSE)*(F206)*(C206)</f>
        <v>6.25</v>
      </c>
    </row>
    <row r="207" spans="1:9" x14ac:dyDescent="0.4">
      <c r="A207" s="3">
        <v>203</v>
      </c>
      <c r="B207" s="3" t="s">
        <v>398</v>
      </c>
      <c r="C207" s="3">
        <v>19</v>
      </c>
      <c r="D207" s="104">
        <v>0</v>
      </c>
      <c r="E207" s="18" t="s">
        <v>27</v>
      </c>
      <c r="F207" s="3">
        <v>0.2</v>
      </c>
      <c r="G207" s="18" t="s">
        <v>27</v>
      </c>
      <c r="H207" s="5">
        <f>VLOOKUP(E207,'UNIT CODES'!$A$2:$B$5,2,FALSE)*(D207)*(C207)</f>
        <v>0</v>
      </c>
      <c r="I207" s="27">
        <f>VLOOKUP(G207,'UNIT CODES'!$A$2:$B$5,2,FALSE)*(F207)*(C207)</f>
        <v>3.8000000000000003</v>
      </c>
    </row>
    <row r="208" spans="1:9" x14ac:dyDescent="0.4">
      <c r="A208" s="3">
        <v>204</v>
      </c>
      <c r="B208" s="3" t="s">
        <v>399</v>
      </c>
      <c r="C208" s="3">
        <v>8</v>
      </c>
      <c r="D208" s="104">
        <v>0</v>
      </c>
      <c r="E208" s="18" t="s">
        <v>27</v>
      </c>
      <c r="F208" s="3">
        <v>0.15</v>
      </c>
      <c r="G208" s="18" t="s">
        <v>27</v>
      </c>
      <c r="H208" s="5">
        <f>VLOOKUP(E208,'UNIT CODES'!$A$2:$B$5,2,FALSE)*(D208)*(C208)</f>
        <v>0</v>
      </c>
      <c r="I208" s="27">
        <f>VLOOKUP(G208,'UNIT CODES'!$A$2:$B$5,2,FALSE)*(F208)*(C208)</f>
        <v>1.2</v>
      </c>
    </row>
    <row r="209" spans="1:12" x14ac:dyDescent="0.4">
      <c r="A209" s="3">
        <v>205</v>
      </c>
      <c r="B209" s="3" t="s">
        <v>400</v>
      </c>
      <c r="C209" s="3">
        <v>1</v>
      </c>
      <c r="D209" s="104">
        <v>0</v>
      </c>
      <c r="E209" s="18" t="s">
        <v>27</v>
      </c>
      <c r="F209" s="3">
        <v>0.2</v>
      </c>
      <c r="G209" s="18" t="s">
        <v>27</v>
      </c>
      <c r="H209" s="5">
        <f>VLOOKUP(E209,'UNIT CODES'!$A$2:$B$5,2,FALSE)*(D209)*(C209)</f>
        <v>0</v>
      </c>
      <c r="I209" s="27">
        <f>VLOOKUP(G209,'UNIT CODES'!$A$2:$B$5,2,FALSE)*(F209)*(C209)</f>
        <v>0.2</v>
      </c>
    </row>
    <row r="210" spans="1:12" x14ac:dyDescent="0.4">
      <c r="A210" s="3">
        <v>206</v>
      </c>
      <c r="B210" s="107" t="s">
        <v>414</v>
      </c>
      <c r="C210" s="3">
        <v>2</v>
      </c>
      <c r="D210" s="4">
        <v>60</v>
      </c>
      <c r="E210" s="18" t="s">
        <v>27</v>
      </c>
      <c r="F210" s="3">
        <v>12</v>
      </c>
      <c r="G210" s="18" t="s">
        <v>27</v>
      </c>
      <c r="H210" s="5">
        <f>VLOOKUP(E210,'UNIT CODES'!$A$2:$B$5,2,FALSE)*(D210)*(C210)</f>
        <v>120</v>
      </c>
      <c r="I210" s="27">
        <f>VLOOKUP(G210,'UNIT CODES'!$A$2:$B$5,2,FALSE)*(F210)*(C210)</f>
        <v>24</v>
      </c>
    </row>
    <row r="211" spans="1:12" x14ac:dyDescent="0.4">
      <c r="A211" s="3">
        <v>207</v>
      </c>
      <c r="B211" s="3" t="s">
        <v>401</v>
      </c>
      <c r="C211" s="3">
        <v>1</v>
      </c>
      <c r="D211" s="4">
        <v>30</v>
      </c>
      <c r="E211" s="18" t="s">
        <v>27</v>
      </c>
      <c r="F211" s="3">
        <v>10</v>
      </c>
      <c r="G211" s="18" t="s">
        <v>27</v>
      </c>
      <c r="H211" s="5">
        <f>VLOOKUP(E211,'UNIT CODES'!$A$2:$B$5,2,FALSE)*(D211)*(C211)</f>
        <v>30</v>
      </c>
      <c r="I211" s="27">
        <f>VLOOKUP(G211,'UNIT CODES'!$A$2:$B$5,2,FALSE)*(F211)*(C211)</f>
        <v>10</v>
      </c>
    </row>
    <row r="212" spans="1:12" x14ac:dyDescent="0.4">
      <c r="A212" s="3">
        <v>208</v>
      </c>
      <c r="B212" s="107" t="s">
        <v>403</v>
      </c>
      <c r="C212" s="3">
        <v>5</v>
      </c>
      <c r="D212" s="4">
        <v>0</v>
      </c>
      <c r="E212" s="18" t="s">
        <v>27</v>
      </c>
      <c r="F212" s="3">
        <v>6</v>
      </c>
      <c r="G212" s="18" t="s">
        <v>27</v>
      </c>
      <c r="H212" s="5">
        <f>VLOOKUP(E212,'UNIT CODES'!$A$2:$B$5,2,FALSE)*(D212)*(C212)</f>
        <v>0</v>
      </c>
      <c r="I212" s="27">
        <f>VLOOKUP(G212,'UNIT CODES'!$A$2:$B$5,2,FALSE)*(F212)*(C212)</f>
        <v>30</v>
      </c>
    </row>
    <row r="213" spans="1:12" x14ac:dyDescent="0.4">
      <c r="A213" s="3">
        <v>209</v>
      </c>
      <c r="B213" s="3"/>
      <c r="C213" s="3"/>
      <c r="D213" s="4"/>
      <c r="E213" s="18" t="s">
        <v>27</v>
      </c>
      <c r="F213" s="3"/>
      <c r="G213" s="18" t="s">
        <v>27</v>
      </c>
      <c r="H213" s="5">
        <f>VLOOKUP(E213,'UNIT CODES'!$A$2:$B$5,2,FALSE)*(D213)*(C213)</f>
        <v>0</v>
      </c>
      <c r="I213" s="27">
        <f>VLOOKUP(G213,'UNIT CODES'!$A$2:$B$5,2,FALSE)*(F213)*(C213)</f>
        <v>0</v>
      </c>
    </row>
    <row r="214" spans="1:12" x14ac:dyDescent="0.4">
      <c r="A214" s="3">
        <v>210</v>
      </c>
      <c r="B214" s="3"/>
      <c r="C214" s="3"/>
      <c r="D214" s="4"/>
      <c r="E214" s="18" t="s">
        <v>27</v>
      </c>
      <c r="F214" s="3"/>
      <c r="G214" s="18" t="s">
        <v>27</v>
      </c>
      <c r="H214" s="5">
        <f>VLOOKUP(E214,'UNIT CODES'!$A$2:$B$5,2,FALSE)*(D214)*(C214)</f>
        <v>0</v>
      </c>
      <c r="I214" s="27">
        <f>VLOOKUP(G214,'UNIT CODES'!$A$2:$B$5,2,FALSE)*(F214)*(C214)</f>
        <v>0</v>
      </c>
    </row>
    <row r="215" spans="1:12" x14ac:dyDescent="0.4">
      <c r="A215" s="20"/>
      <c r="B215" s="21" t="s">
        <v>31</v>
      </c>
      <c r="C215" s="20"/>
      <c r="D215" s="19"/>
      <c r="E215" s="22"/>
      <c r="F215" s="20"/>
      <c r="G215" s="22"/>
      <c r="H215" s="19"/>
      <c r="I215" s="20"/>
    </row>
    <row r="216" spans="1:12" x14ac:dyDescent="0.4">
      <c r="A216" s="20"/>
      <c r="B216" s="21" t="s">
        <v>0</v>
      </c>
      <c r="C216" s="88" t="s">
        <v>20</v>
      </c>
      <c r="D216" s="90" t="s">
        <v>38</v>
      </c>
      <c r="E216" s="88" t="s">
        <v>3</v>
      </c>
      <c r="F216" s="88" t="s">
        <v>103</v>
      </c>
      <c r="G216" s="88" t="s">
        <v>3</v>
      </c>
      <c r="H216" s="108" t="s">
        <v>415</v>
      </c>
      <c r="I216" s="91" t="s">
        <v>6</v>
      </c>
      <c r="J216" s="93" t="s">
        <v>29</v>
      </c>
      <c r="L216" s="8"/>
    </row>
    <row r="217" spans="1:12" x14ac:dyDescent="0.4">
      <c r="A217" s="3">
        <v>1</v>
      </c>
      <c r="B217" s="47" t="s">
        <v>52</v>
      </c>
      <c r="C217" s="3">
        <v>1</v>
      </c>
      <c r="D217" s="4">
        <v>97530</v>
      </c>
      <c r="E217" s="18" t="s">
        <v>27</v>
      </c>
      <c r="F217" s="3">
        <v>4</v>
      </c>
      <c r="G217" s="18" t="s">
        <v>27</v>
      </c>
      <c r="H217" s="5">
        <f>VLOOKUP(E217,'UNIT CODES'!$A$2:$B$5,2,FALSE)*(D217)*(C217)</f>
        <v>97530</v>
      </c>
      <c r="I217" s="27">
        <f>VLOOKUP(G217,'UNIT CODES'!$A$2:$B$5,2,FALSE)*(F217)*(C217)</f>
        <v>4</v>
      </c>
      <c r="J217" s="3"/>
    </row>
    <row r="218" spans="1:12" x14ac:dyDescent="0.4">
      <c r="A218" s="3">
        <v>2</v>
      </c>
      <c r="B218" s="47" t="s">
        <v>53</v>
      </c>
      <c r="C218" s="3">
        <v>1</v>
      </c>
      <c r="D218" s="4">
        <v>27118</v>
      </c>
      <c r="E218" s="18" t="s">
        <v>27</v>
      </c>
      <c r="F218" s="3">
        <v>4</v>
      </c>
      <c r="G218" s="18" t="s">
        <v>27</v>
      </c>
      <c r="H218" s="5">
        <f>VLOOKUP(E218,'UNIT CODES'!$A$2:$B$5,2,FALSE)*(D218)*(C218)</f>
        <v>27118</v>
      </c>
      <c r="I218" s="27">
        <f>VLOOKUP(G218,'UNIT CODES'!$A$2:$B$5,2,FALSE)*(F218)*(C218)</f>
        <v>4</v>
      </c>
      <c r="J218" s="3"/>
    </row>
    <row r="219" spans="1:12" x14ac:dyDescent="0.4">
      <c r="A219" s="3">
        <v>3</v>
      </c>
      <c r="B219" s="109" t="s">
        <v>420</v>
      </c>
      <c r="C219" s="3">
        <v>1</v>
      </c>
      <c r="D219" s="4">
        <v>5000</v>
      </c>
      <c r="E219" s="18" t="s">
        <v>27</v>
      </c>
      <c r="F219" s="3">
        <v>4</v>
      </c>
      <c r="G219" s="18" t="s">
        <v>27</v>
      </c>
      <c r="H219" s="5">
        <f>VLOOKUP(E219,'UNIT CODES'!$A$2:$B$5,2,FALSE)*(D219)*(C219)</f>
        <v>5000</v>
      </c>
      <c r="I219" s="27">
        <f>VLOOKUP(G219,'UNIT CODES'!$A$2:$B$5,2,FALSE)*(F219)*(C219)</f>
        <v>4</v>
      </c>
      <c r="J219" s="3"/>
    </row>
    <row r="220" spans="1:12" x14ac:dyDescent="0.4">
      <c r="D220" s="99" t="s">
        <v>129</v>
      </c>
      <c r="E220" s="94"/>
      <c r="F220" s="95" t="s">
        <v>33</v>
      </c>
      <c r="G220" s="94"/>
      <c r="H220" s="5">
        <f>SUM(H9:H214)</f>
        <v>102816.15030000001</v>
      </c>
      <c r="I220" s="58">
        <f>SUM(I9:I219)</f>
        <v>3034.3095999999987</v>
      </c>
      <c r="J220" s="98" t="s">
        <v>125</v>
      </c>
    </row>
    <row r="221" spans="1:12" x14ac:dyDescent="0.4">
      <c r="B221" s="73" t="s">
        <v>87</v>
      </c>
      <c r="F221" s="94" t="s">
        <v>8</v>
      </c>
      <c r="G221" s="79">
        <v>0.15</v>
      </c>
      <c r="H221" s="5">
        <f>SUM(H220)*G221</f>
        <v>15422.422545000001</v>
      </c>
      <c r="I221" s="45">
        <f>SUM(D229+D232)</f>
        <v>3186.0250799999985</v>
      </c>
      <c r="J221" s="68" t="s">
        <v>76</v>
      </c>
    </row>
    <row r="222" spans="1:12" x14ac:dyDescent="0.4">
      <c r="B222" s="73" t="s">
        <v>90</v>
      </c>
      <c r="F222" s="95" t="s">
        <v>34</v>
      </c>
      <c r="G222" s="94"/>
      <c r="H222" s="5">
        <f>SUM(H217:H219)</f>
        <v>129648</v>
      </c>
      <c r="I222" s="34">
        <v>4</v>
      </c>
      <c r="J222" s="33" t="s">
        <v>39</v>
      </c>
    </row>
    <row r="223" spans="1:12" x14ac:dyDescent="0.4">
      <c r="F223" s="94" t="s">
        <v>8</v>
      </c>
      <c r="G223" s="79">
        <v>0.1</v>
      </c>
      <c r="H223" s="5">
        <f>SUM(H222)*G223</f>
        <v>12964.800000000001</v>
      </c>
      <c r="I223" s="34">
        <v>2</v>
      </c>
      <c r="J223" s="33" t="s">
        <v>40</v>
      </c>
    </row>
    <row r="224" spans="1:12" x14ac:dyDescent="0.4">
      <c r="F224" s="95" t="s">
        <v>32</v>
      </c>
      <c r="G224" s="96"/>
      <c r="H224" s="5">
        <f>SUM(H220:H223)</f>
        <v>260851.37284500001</v>
      </c>
      <c r="I224" s="32">
        <f>SUM(I221/I222/10)/I223</f>
        <v>39.825313499999979</v>
      </c>
      <c r="J224" s="33" t="s">
        <v>41</v>
      </c>
    </row>
    <row r="225" spans="1:11" x14ac:dyDescent="0.4">
      <c r="F225" s="94" t="s">
        <v>7</v>
      </c>
      <c r="G225" s="78">
        <v>0.09</v>
      </c>
      <c r="H225" s="5">
        <f>SUM(G225*H224)</f>
        <v>23476.623556049999</v>
      </c>
      <c r="I225" s="80">
        <v>40</v>
      </c>
      <c r="J225" s="33" t="s">
        <v>42</v>
      </c>
    </row>
    <row r="226" spans="1:11" x14ac:dyDescent="0.4">
      <c r="F226" s="95" t="s">
        <v>5</v>
      </c>
      <c r="G226" s="97"/>
      <c r="H226" s="9">
        <f>SUM(H224:H225)</f>
        <v>284327.99640105001</v>
      </c>
      <c r="I226" s="35">
        <v>2.5</v>
      </c>
      <c r="J226" s="33" t="s">
        <v>43</v>
      </c>
    </row>
    <row r="227" spans="1:11" x14ac:dyDescent="0.4">
      <c r="F227" s="81" t="s">
        <v>203</v>
      </c>
      <c r="G227" s="6"/>
      <c r="H227" s="7"/>
      <c r="I227" s="34">
        <v>12</v>
      </c>
      <c r="J227" s="33" t="s">
        <v>44</v>
      </c>
    </row>
    <row r="228" spans="1:11" ht="21.6" thickBot="1" x14ac:dyDescent="0.45">
      <c r="B228" s="50" t="s">
        <v>9</v>
      </c>
      <c r="C228" s="8"/>
      <c r="D228" s="8" t="s">
        <v>10</v>
      </c>
      <c r="E228" s="8"/>
      <c r="F228" s="8" t="s">
        <v>11</v>
      </c>
      <c r="G228" s="8"/>
      <c r="H228" s="8" t="s">
        <v>12</v>
      </c>
      <c r="I228" s="36">
        <f>SUM(I225*I224)/I227*I224</f>
        <v>5286.8519845776027</v>
      </c>
      <c r="J228" s="33" t="s">
        <v>45</v>
      </c>
    </row>
    <row r="229" spans="1:11" ht="21.6" thickBot="1" x14ac:dyDescent="0.45">
      <c r="B229" s="1" t="s">
        <v>13</v>
      </c>
      <c r="D229" s="46">
        <f>SUM(I220)</f>
        <v>3034.3095999999987</v>
      </c>
      <c r="F229" s="75">
        <v>40</v>
      </c>
      <c r="H229" s="9">
        <f>SUM(F229*D229)</f>
        <v>121372.38399999995</v>
      </c>
      <c r="I229" s="49"/>
      <c r="J229" s="50" t="s">
        <v>55</v>
      </c>
      <c r="K229" s="50" t="s">
        <v>38</v>
      </c>
    </row>
    <row r="230" spans="1:11" x14ac:dyDescent="0.4">
      <c r="B230" s="73" t="s">
        <v>93</v>
      </c>
      <c r="I230" s="51" t="s">
        <v>56</v>
      </c>
      <c r="J230" s="51"/>
      <c r="K230" s="57"/>
    </row>
    <row r="231" spans="1:11" x14ac:dyDescent="0.4">
      <c r="B231" s="8" t="s">
        <v>14</v>
      </c>
      <c r="C231" s="8" t="s">
        <v>15</v>
      </c>
      <c r="D231" s="8" t="s">
        <v>16</v>
      </c>
      <c r="E231" s="8"/>
      <c r="F231" s="8" t="s">
        <v>11</v>
      </c>
      <c r="G231" s="8"/>
      <c r="H231" s="8" t="s">
        <v>12</v>
      </c>
      <c r="I231" s="49"/>
      <c r="J231" s="59"/>
      <c r="K231" s="57"/>
    </row>
    <row r="232" spans="1:11" x14ac:dyDescent="0.4">
      <c r="B232" s="13" t="s">
        <v>30</v>
      </c>
      <c r="C232" s="77">
        <v>0.05</v>
      </c>
      <c r="D232" s="27">
        <f>SUM(C232*I220)</f>
        <v>151.71547999999993</v>
      </c>
      <c r="F232" s="76">
        <v>45</v>
      </c>
      <c r="H232" s="9">
        <f>SUM(F232*D232)</f>
        <v>6827.1965999999966</v>
      </c>
      <c r="I232" s="49"/>
      <c r="J232" s="70"/>
      <c r="K232" s="57"/>
    </row>
    <row r="233" spans="1:11" x14ac:dyDescent="0.4">
      <c r="B233" s="73" t="s">
        <v>85</v>
      </c>
      <c r="I233" s="51" t="s">
        <v>57</v>
      </c>
      <c r="J233" s="51"/>
      <c r="K233" s="57"/>
    </row>
    <row r="234" spans="1:11" x14ac:dyDescent="0.4">
      <c r="B234" s="66" t="s">
        <v>74</v>
      </c>
      <c r="C234" s="8"/>
      <c r="D234" s="8" t="s">
        <v>10</v>
      </c>
      <c r="E234" s="8"/>
      <c r="F234" s="8" t="s">
        <v>11</v>
      </c>
      <c r="G234" s="8"/>
      <c r="H234" s="8" t="s">
        <v>12</v>
      </c>
      <c r="I234" s="65"/>
      <c r="J234" s="59"/>
      <c r="K234" s="57"/>
    </row>
    <row r="235" spans="1:11" x14ac:dyDescent="0.4">
      <c r="B235" s="67" t="s">
        <v>77</v>
      </c>
      <c r="C235" s="15"/>
      <c r="D235" s="69"/>
      <c r="F235" s="76">
        <v>34</v>
      </c>
      <c r="H235" s="9">
        <f>SUM(F235*D235)</f>
        <v>0</v>
      </c>
      <c r="I235" s="49"/>
      <c r="J235" s="70"/>
      <c r="K235" s="57"/>
    </row>
    <row r="236" spans="1:11" x14ac:dyDescent="0.4">
      <c r="B236" s="73" t="s">
        <v>86</v>
      </c>
      <c r="I236" s="49"/>
      <c r="J236" s="51"/>
      <c r="K236" s="57"/>
    </row>
    <row r="237" spans="1:11" x14ac:dyDescent="0.4">
      <c r="B237" s="8" t="s">
        <v>17</v>
      </c>
      <c r="C237" s="17"/>
      <c r="D237" s="29" t="s">
        <v>38</v>
      </c>
      <c r="E237" s="8"/>
      <c r="F237" s="17"/>
      <c r="G237" s="31" t="s">
        <v>8</v>
      </c>
      <c r="H237" s="8" t="s">
        <v>12</v>
      </c>
      <c r="I237" s="70" t="s">
        <v>49</v>
      </c>
      <c r="J237" s="51"/>
      <c r="K237" s="57"/>
    </row>
    <row r="238" spans="1:11" x14ac:dyDescent="0.4">
      <c r="B238" s="44" t="s">
        <v>49</v>
      </c>
      <c r="C238" s="17"/>
      <c r="D238" s="4">
        <v>0</v>
      </c>
      <c r="F238" s="30"/>
      <c r="G238" s="10">
        <v>0.1</v>
      </c>
      <c r="H238" s="9">
        <f>SUM(G238*D238)+D238</f>
        <v>0</v>
      </c>
      <c r="I238" s="56"/>
      <c r="J238" s="54"/>
      <c r="K238" s="52"/>
    </row>
    <row r="239" spans="1:11" x14ac:dyDescent="0.4">
      <c r="A239" s="41"/>
      <c r="B239" s="41" t="s">
        <v>50</v>
      </c>
      <c r="C239" s="17"/>
      <c r="D239" s="4">
        <v>0</v>
      </c>
      <c r="F239" s="30"/>
      <c r="G239" s="10">
        <v>0.1</v>
      </c>
      <c r="H239" s="9">
        <f>SUM(G239*D239)+D239</f>
        <v>0</v>
      </c>
      <c r="I239" s="56"/>
      <c r="J239" s="54"/>
      <c r="K239" s="52"/>
    </row>
    <row r="240" spans="1:11" x14ac:dyDescent="0.4">
      <c r="B240" s="41" t="s">
        <v>51</v>
      </c>
      <c r="C240" s="11"/>
      <c r="D240" s="4">
        <v>0</v>
      </c>
      <c r="F240" s="30"/>
      <c r="G240" s="10">
        <v>0.1</v>
      </c>
      <c r="H240" s="53">
        <f>SUM(G240*D240)+D240</f>
        <v>0</v>
      </c>
      <c r="I240" s="70" t="s">
        <v>50</v>
      </c>
      <c r="J240" s="51"/>
      <c r="K240" s="52"/>
    </row>
    <row r="241" spans="2:11" x14ac:dyDescent="0.4">
      <c r="B241" s="67" t="s">
        <v>80</v>
      </c>
      <c r="D241" s="4">
        <v>0</v>
      </c>
      <c r="F241" s="30"/>
      <c r="G241" s="10">
        <v>0.1</v>
      </c>
      <c r="H241" s="53">
        <f>SUM(G241*D241)+D241</f>
        <v>0</v>
      </c>
      <c r="I241" s="49"/>
      <c r="J241" s="51"/>
      <c r="K241" s="52"/>
    </row>
    <row r="242" spans="2:11" x14ac:dyDescent="0.4">
      <c r="D242" s="40"/>
      <c r="F242" s="30"/>
      <c r="G242" s="15"/>
      <c r="H242" s="9">
        <f>SUM(H238:H241)</f>
        <v>0</v>
      </c>
      <c r="I242" s="71"/>
      <c r="J242" s="54"/>
      <c r="K242" s="52"/>
    </row>
    <row r="243" spans="2:11" x14ac:dyDescent="0.4">
      <c r="I243" s="70" t="s">
        <v>79</v>
      </c>
      <c r="J243" s="54"/>
      <c r="K243" s="52"/>
    </row>
    <row r="244" spans="2:11" x14ac:dyDescent="0.4">
      <c r="B244" s="8" t="s">
        <v>19</v>
      </c>
      <c r="C244" s="8" t="s">
        <v>20</v>
      </c>
      <c r="D244" s="8"/>
      <c r="E244" s="8"/>
      <c r="F244" s="8" t="s">
        <v>21</v>
      </c>
      <c r="G244" s="8"/>
      <c r="H244" s="8" t="s">
        <v>12</v>
      </c>
      <c r="I244" s="56"/>
      <c r="J244" s="54"/>
      <c r="K244" s="52"/>
    </row>
    <row r="245" spans="2:11" x14ac:dyDescent="0.4">
      <c r="B245" s="28" t="s">
        <v>37</v>
      </c>
      <c r="C245" s="3">
        <v>1</v>
      </c>
      <c r="F245" s="4">
        <v>1500</v>
      </c>
      <c r="H245" s="55">
        <f>SUM(F245*C245)</f>
        <v>1500</v>
      </c>
      <c r="I245" s="49"/>
      <c r="J245" s="51"/>
      <c r="K245" s="52"/>
    </row>
    <row r="246" spans="2:11" x14ac:dyDescent="0.4">
      <c r="B246" s="41" t="s">
        <v>48</v>
      </c>
      <c r="C246" s="3">
        <v>1</v>
      </c>
      <c r="F246" s="4">
        <v>1500</v>
      </c>
      <c r="H246" s="55">
        <f>SUM(F246*C246)</f>
        <v>1500</v>
      </c>
      <c r="I246" s="70" t="s">
        <v>81</v>
      </c>
      <c r="J246" s="51"/>
      <c r="K246" s="52"/>
    </row>
    <row r="247" spans="2:11" x14ac:dyDescent="0.4">
      <c r="B247" s="1" t="s">
        <v>22</v>
      </c>
      <c r="C247" s="33">
        <v>1</v>
      </c>
      <c r="D247" s="37"/>
      <c r="E247" s="37"/>
      <c r="F247" s="38">
        <f>SUM(I228+I257)</f>
        <v>5286.8519845776027</v>
      </c>
      <c r="H247" s="5">
        <f>SUM(F247*C247)</f>
        <v>5286.8519845776027</v>
      </c>
      <c r="J247" s="3"/>
      <c r="K247" s="3"/>
    </row>
    <row r="248" spans="2:11" x14ac:dyDescent="0.4">
      <c r="B248" s="67" t="s">
        <v>82</v>
      </c>
      <c r="C248" s="42">
        <v>0</v>
      </c>
      <c r="D248" s="37"/>
      <c r="E248" s="37"/>
      <c r="F248" s="43">
        <v>200</v>
      </c>
      <c r="H248" s="5">
        <f>SUM(F248*C248)</f>
        <v>0</v>
      </c>
      <c r="J248" s="3"/>
      <c r="K248" s="3"/>
    </row>
    <row r="249" spans="2:11" x14ac:dyDescent="0.4">
      <c r="C249" s="3">
        <v>0</v>
      </c>
      <c r="F249" s="4">
        <v>0</v>
      </c>
      <c r="H249" s="5">
        <f>SUM(F249*C249)</f>
        <v>0</v>
      </c>
      <c r="J249" s="3"/>
      <c r="K249" s="3"/>
    </row>
    <row r="250" spans="2:11" x14ac:dyDescent="0.4">
      <c r="B250" s="73" t="s">
        <v>88</v>
      </c>
      <c r="F250" s="8" t="s">
        <v>12</v>
      </c>
      <c r="H250" s="9">
        <f>SUM(H245:H249)</f>
        <v>8286.8519845776027</v>
      </c>
      <c r="J250" s="3"/>
      <c r="K250" s="3"/>
    </row>
    <row r="252" spans="2:11" x14ac:dyDescent="0.4">
      <c r="B252" s="8" t="s">
        <v>23</v>
      </c>
      <c r="C252" s="8" t="s">
        <v>20</v>
      </c>
      <c r="D252" s="8" t="s">
        <v>21</v>
      </c>
      <c r="E252" s="8"/>
      <c r="F252" s="8" t="s">
        <v>18</v>
      </c>
      <c r="G252" s="8" t="s">
        <v>15</v>
      </c>
      <c r="H252" s="8" t="s">
        <v>12</v>
      </c>
    </row>
    <row r="253" spans="2:11" x14ac:dyDescent="0.4">
      <c r="B253" s="48" t="s">
        <v>54</v>
      </c>
      <c r="C253" s="3"/>
      <c r="D253" s="4"/>
      <c r="F253" s="5">
        <f>SUM(C253*D253)</f>
        <v>0</v>
      </c>
      <c r="G253" s="12">
        <v>0.1</v>
      </c>
      <c r="H253" s="5">
        <f>SUM(G253*F253)+F253</f>
        <v>0</v>
      </c>
      <c r="I253" s="4">
        <v>0</v>
      </c>
      <c r="J253" s="39" t="s">
        <v>47</v>
      </c>
    </row>
    <row r="254" spans="2:11" x14ac:dyDescent="0.4">
      <c r="B254" s="67" t="s">
        <v>35</v>
      </c>
      <c r="C254" s="3"/>
      <c r="D254" s="4"/>
      <c r="F254" s="5">
        <f>SUM(C254*D254)</f>
        <v>0</v>
      </c>
      <c r="G254" s="12">
        <v>0.1</v>
      </c>
      <c r="H254" s="5">
        <f>SUM(G254*F254)+F254</f>
        <v>0</v>
      </c>
      <c r="I254" s="4">
        <v>0</v>
      </c>
      <c r="J254" s="39" t="s">
        <v>47</v>
      </c>
    </row>
    <row r="255" spans="2:11" x14ac:dyDescent="0.4">
      <c r="B255" s="67" t="s">
        <v>78</v>
      </c>
      <c r="C255" s="3"/>
      <c r="D255" s="4"/>
      <c r="F255" s="5">
        <f>SUM(C255*D255)</f>
        <v>0</v>
      </c>
      <c r="G255" s="12">
        <v>0.1</v>
      </c>
      <c r="H255" s="5">
        <f>SUM(G255*F255)+F255</f>
        <v>0</v>
      </c>
      <c r="I255" s="4">
        <v>0</v>
      </c>
      <c r="J255" s="39" t="s">
        <v>47</v>
      </c>
    </row>
    <row r="256" spans="2:11" x14ac:dyDescent="0.4">
      <c r="B256" s="67" t="s">
        <v>75</v>
      </c>
      <c r="C256" s="3"/>
      <c r="D256" s="4"/>
      <c r="F256" s="5">
        <f>SUM(C256*D256)</f>
        <v>0</v>
      </c>
      <c r="G256" s="12">
        <v>0.1</v>
      </c>
      <c r="H256" s="5">
        <f>SUM(G256*F256)+F256</f>
        <v>0</v>
      </c>
      <c r="I256" s="4">
        <v>0</v>
      </c>
      <c r="J256" s="39" t="s">
        <v>47</v>
      </c>
    </row>
    <row r="257" spans="2:10" x14ac:dyDescent="0.4">
      <c r="B257" s="73" t="s">
        <v>89</v>
      </c>
      <c r="H257" s="9">
        <f>SUM(H253:H256)</f>
        <v>0</v>
      </c>
      <c r="I257" s="36">
        <f>SUM(I253:I256)</f>
        <v>0</v>
      </c>
      <c r="J257" s="33" t="s">
        <v>46</v>
      </c>
    </row>
    <row r="260" spans="2:10" x14ac:dyDescent="0.4">
      <c r="B260" s="23" t="s">
        <v>5</v>
      </c>
      <c r="H260" s="5">
        <f>SUM(H226)</f>
        <v>284327.99640105001</v>
      </c>
    </row>
    <row r="261" spans="2:10" x14ac:dyDescent="0.4">
      <c r="B261" s="8" t="s">
        <v>9</v>
      </c>
      <c r="H261" s="5">
        <f>SUM(H229)</f>
        <v>121372.38399999995</v>
      </c>
    </row>
    <row r="262" spans="2:10" x14ac:dyDescent="0.4">
      <c r="B262" s="8" t="s">
        <v>14</v>
      </c>
      <c r="H262" s="5">
        <f>SUM(H232)</f>
        <v>6827.1965999999966</v>
      </c>
    </row>
    <row r="263" spans="2:10" x14ac:dyDescent="0.4">
      <c r="B263" s="66" t="s">
        <v>74</v>
      </c>
      <c r="H263" s="5">
        <f>SUM(H235)</f>
        <v>0</v>
      </c>
    </row>
    <row r="264" spans="2:10" x14ac:dyDescent="0.4">
      <c r="B264" s="8" t="s">
        <v>17</v>
      </c>
      <c r="H264" s="5">
        <f>SUM(H242)</f>
        <v>0</v>
      </c>
    </row>
    <row r="265" spans="2:10" x14ac:dyDescent="0.4">
      <c r="B265" s="8" t="s">
        <v>19</v>
      </c>
      <c r="H265" s="5">
        <f>SUM(H250)</f>
        <v>8286.8519845776027</v>
      </c>
    </row>
    <row r="266" spans="2:10" x14ac:dyDescent="0.4">
      <c r="B266" s="8" t="s">
        <v>23</v>
      </c>
      <c r="H266" s="5">
        <f>SUM(H257)</f>
        <v>0</v>
      </c>
    </row>
    <row r="267" spans="2:10" x14ac:dyDescent="0.4">
      <c r="B267" s="81" t="s">
        <v>91</v>
      </c>
      <c r="H267" s="4"/>
    </row>
    <row r="268" spans="2:10" ht="25.8" x14ac:dyDescent="0.5">
      <c r="F268" s="24" t="s">
        <v>36</v>
      </c>
      <c r="H268" s="25">
        <f>SUM(H260:H267)</f>
        <v>420814.4289856276</v>
      </c>
    </row>
    <row r="269" spans="2:10" ht="25.8" x14ac:dyDescent="0.5">
      <c r="B269" s="84" t="s">
        <v>182</v>
      </c>
      <c r="F269" s="24"/>
      <c r="H269" s="101"/>
    </row>
    <row r="270" spans="2:10" ht="25.8" x14ac:dyDescent="0.5">
      <c r="B270" s="84" t="s">
        <v>183</v>
      </c>
      <c r="F270" s="24"/>
      <c r="H270" s="101"/>
    </row>
    <row r="271" spans="2:10" ht="25.8" x14ac:dyDescent="0.5">
      <c r="B271" s="84"/>
      <c r="F271" s="24"/>
      <c r="H271" s="101"/>
    </row>
    <row r="272" spans="2:10" x14ac:dyDescent="0.4">
      <c r="B272" s="74" t="s">
        <v>94</v>
      </c>
    </row>
    <row r="273" spans="1:2" x14ac:dyDescent="0.4">
      <c r="A273" s="1">
        <v>1</v>
      </c>
      <c r="B273" s="102" t="s">
        <v>416</v>
      </c>
    </row>
    <row r="274" spans="1:2" x14ac:dyDescent="0.4">
      <c r="A274" s="1">
        <v>2</v>
      </c>
      <c r="B274" s="102" t="s">
        <v>417</v>
      </c>
    </row>
    <row r="275" spans="1:2" x14ac:dyDescent="0.4">
      <c r="A275" s="1">
        <v>3</v>
      </c>
      <c r="B275" s="102" t="s">
        <v>418</v>
      </c>
    </row>
    <row r="276" spans="1:2" x14ac:dyDescent="0.4">
      <c r="B276" s="102" t="s">
        <v>204</v>
      </c>
    </row>
    <row r="277" spans="1:2" x14ac:dyDescent="0.4">
      <c r="A277" s="1">
        <v>4</v>
      </c>
      <c r="B277" s="102" t="s">
        <v>419</v>
      </c>
    </row>
    <row r="278" spans="1:2" x14ac:dyDescent="0.4">
      <c r="B278" s="102" t="s">
        <v>205</v>
      </c>
    </row>
    <row r="279" spans="1:2" x14ac:dyDescent="0.4">
      <c r="B279" s="111" t="s">
        <v>421</v>
      </c>
    </row>
    <row r="280" spans="1:2" x14ac:dyDescent="0.4">
      <c r="A280" s="1">
        <v>1</v>
      </c>
      <c r="B280" s="110" t="s">
        <v>422</v>
      </c>
    </row>
    <row r="281" spans="1:2" x14ac:dyDescent="0.4">
      <c r="A281" s="1">
        <v>2</v>
      </c>
      <c r="B281" s="110" t="s">
        <v>423</v>
      </c>
    </row>
    <row r="282" spans="1:2" x14ac:dyDescent="0.4">
      <c r="A282" s="1">
        <v>3</v>
      </c>
      <c r="B282" s="110" t="s">
        <v>424</v>
      </c>
    </row>
    <row r="283" spans="1:2" x14ac:dyDescent="0.4">
      <c r="A283" s="1">
        <v>4</v>
      </c>
      <c r="B283" s="110" t="s">
        <v>425</v>
      </c>
    </row>
    <row r="284" spans="1:2" x14ac:dyDescent="0.4">
      <c r="B284" s="110" t="s">
        <v>426</v>
      </c>
    </row>
  </sheetData>
  <pageMargins left="0.7" right="0.7" top="0.75" bottom="0.75" header="0.3" footer="0.3"/>
  <pageSetup scale="45"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05"/>
  <sheetViews>
    <sheetView showGridLines="0" topLeftCell="A28" zoomScaleNormal="100" workbookViewId="0">
      <selection activeCell="B133" sqref="B133"/>
    </sheetView>
  </sheetViews>
  <sheetFormatPr defaultRowHeight="21" x14ac:dyDescent="0.4"/>
  <cols>
    <col min="1" max="1" width="23" style="84" customWidth="1"/>
    <col min="2" max="2" width="179.44140625" style="84" bestFit="1" customWidth="1"/>
    <col min="3" max="16384" width="8.88671875" style="84"/>
  </cols>
  <sheetData>
    <row r="2" spans="1:2" ht="31.2" x14ac:dyDescent="0.6">
      <c r="B2" s="100" t="s">
        <v>135</v>
      </c>
    </row>
    <row r="3" spans="1:2" x14ac:dyDescent="0.4">
      <c r="A3" s="2" t="s">
        <v>95</v>
      </c>
    </row>
    <row r="4" spans="1:2" x14ac:dyDescent="0.4">
      <c r="A4" s="84" t="s">
        <v>96</v>
      </c>
      <c r="B4" s="84" t="s">
        <v>102</v>
      </c>
    </row>
    <row r="5" spans="1:2" x14ac:dyDescent="0.4">
      <c r="A5" s="84" t="s">
        <v>97</v>
      </c>
      <c r="B5" s="84" t="s">
        <v>98</v>
      </c>
    </row>
    <row r="6" spans="1:2" x14ac:dyDescent="0.4">
      <c r="A6" s="84" t="s">
        <v>100</v>
      </c>
      <c r="B6" s="84" t="s">
        <v>99</v>
      </c>
    </row>
    <row r="7" spans="1:2" x14ac:dyDescent="0.4">
      <c r="A7" s="2" t="s">
        <v>101</v>
      </c>
    </row>
    <row r="8" spans="1:2" x14ac:dyDescent="0.4">
      <c r="A8" s="84" t="s">
        <v>108</v>
      </c>
      <c r="B8" s="84" t="s">
        <v>136</v>
      </c>
    </row>
    <row r="9" spans="1:2" x14ac:dyDescent="0.4">
      <c r="B9" s="84" t="s">
        <v>137</v>
      </c>
    </row>
    <row r="10" spans="1:2" x14ac:dyDescent="0.4">
      <c r="B10" s="84" t="s">
        <v>105</v>
      </c>
    </row>
    <row r="11" spans="1:2" x14ac:dyDescent="0.4">
      <c r="A11" s="84" t="s">
        <v>1</v>
      </c>
      <c r="B11" s="84" t="s">
        <v>197</v>
      </c>
    </row>
    <row r="12" spans="1:2" x14ac:dyDescent="0.4">
      <c r="B12" s="84" t="s">
        <v>138</v>
      </c>
    </row>
    <row r="13" spans="1:2" x14ac:dyDescent="0.4">
      <c r="A13" s="84" t="s">
        <v>2</v>
      </c>
      <c r="B13" s="84" t="s">
        <v>139</v>
      </c>
    </row>
    <row r="14" spans="1:2" x14ac:dyDescent="0.4">
      <c r="B14" s="84" t="s">
        <v>140</v>
      </c>
    </row>
    <row r="15" spans="1:2" x14ac:dyDescent="0.4">
      <c r="B15" s="84" t="s">
        <v>198</v>
      </c>
    </row>
    <row r="16" spans="1:2" x14ac:dyDescent="0.4">
      <c r="A16" s="84" t="s">
        <v>3</v>
      </c>
      <c r="B16" s="84" t="s">
        <v>141</v>
      </c>
    </row>
    <row r="17" spans="1:2" x14ac:dyDescent="0.4">
      <c r="A17" s="84" t="s">
        <v>103</v>
      </c>
      <c r="B17" s="84" t="s">
        <v>104</v>
      </c>
    </row>
    <row r="18" spans="1:2" x14ac:dyDescent="0.4">
      <c r="B18" s="84" t="s">
        <v>142</v>
      </c>
    </row>
    <row r="19" spans="1:2" x14ac:dyDescent="0.4">
      <c r="A19" s="84" t="s">
        <v>3</v>
      </c>
      <c r="B19" s="84" t="s">
        <v>141</v>
      </c>
    </row>
    <row r="20" spans="1:2" x14ac:dyDescent="0.4">
      <c r="A20" s="86" t="s">
        <v>5</v>
      </c>
      <c r="B20" s="84" t="s">
        <v>143</v>
      </c>
    </row>
    <row r="21" spans="1:2" x14ac:dyDescent="0.4">
      <c r="A21" s="84" t="s">
        <v>106</v>
      </c>
      <c r="B21" s="84" t="s">
        <v>144</v>
      </c>
    </row>
    <row r="22" spans="1:2" x14ac:dyDescent="0.4">
      <c r="A22" s="84" t="s">
        <v>29</v>
      </c>
      <c r="B22" s="84" t="s">
        <v>145</v>
      </c>
    </row>
    <row r="23" spans="1:2" x14ac:dyDescent="0.4">
      <c r="A23" s="89" t="s">
        <v>116</v>
      </c>
      <c r="B23" s="84" t="s">
        <v>146</v>
      </c>
    </row>
    <row r="24" spans="1:2" x14ac:dyDescent="0.4">
      <c r="A24" s="89" t="s">
        <v>117</v>
      </c>
      <c r="B24" s="84" t="s">
        <v>107</v>
      </c>
    </row>
    <row r="25" spans="1:2" x14ac:dyDescent="0.4">
      <c r="A25" s="2" t="s">
        <v>34</v>
      </c>
    </row>
    <row r="26" spans="1:2" x14ac:dyDescent="0.4">
      <c r="A26" s="84" t="s">
        <v>108</v>
      </c>
      <c r="B26" s="84" t="s">
        <v>147</v>
      </c>
    </row>
    <row r="27" spans="1:2" x14ac:dyDescent="0.4">
      <c r="B27" s="84" t="s">
        <v>109</v>
      </c>
    </row>
    <row r="28" spans="1:2" x14ac:dyDescent="0.4">
      <c r="B28" s="84" t="s">
        <v>148</v>
      </c>
    </row>
    <row r="29" spans="1:2" x14ac:dyDescent="0.4">
      <c r="B29" s="87" t="s">
        <v>201</v>
      </c>
    </row>
    <row r="30" spans="1:2" x14ac:dyDescent="0.4">
      <c r="A30" s="84" t="s">
        <v>1</v>
      </c>
      <c r="B30" s="84" t="s">
        <v>149</v>
      </c>
    </row>
    <row r="31" spans="1:2" x14ac:dyDescent="0.4">
      <c r="A31" s="84" t="s">
        <v>38</v>
      </c>
      <c r="B31" s="84" t="s">
        <v>150</v>
      </c>
    </row>
    <row r="32" spans="1:2" x14ac:dyDescent="0.4">
      <c r="B32" s="84" t="s">
        <v>151</v>
      </c>
    </row>
    <row r="33" spans="1:2" x14ac:dyDescent="0.4">
      <c r="B33" s="84" t="s">
        <v>110</v>
      </c>
    </row>
    <row r="34" spans="1:2" x14ac:dyDescent="0.4">
      <c r="A34" s="84" t="s">
        <v>3</v>
      </c>
      <c r="B34" s="84" t="s">
        <v>152</v>
      </c>
    </row>
    <row r="35" spans="1:2" x14ac:dyDescent="0.4">
      <c r="A35" s="84" t="s">
        <v>103</v>
      </c>
      <c r="B35" s="84" t="s">
        <v>153</v>
      </c>
    </row>
    <row r="36" spans="1:2" x14ac:dyDescent="0.4">
      <c r="A36" s="84" t="s">
        <v>3</v>
      </c>
      <c r="B36" s="84" t="s">
        <v>152</v>
      </c>
    </row>
    <row r="37" spans="1:2" x14ac:dyDescent="0.4">
      <c r="A37" s="92" t="s">
        <v>111</v>
      </c>
      <c r="B37" s="84" t="s">
        <v>112</v>
      </c>
    </row>
    <row r="38" spans="1:2" x14ac:dyDescent="0.4">
      <c r="A38" s="84" t="s">
        <v>106</v>
      </c>
      <c r="B38" s="84" t="s">
        <v>112</v>
      </c>
    </row>
    <row r="39" spans="1:2" x14ac:dyDescent="0.4">
      <c r="A39" s="84" t="s">
        <v>29</v>
      </c>
      <c r="B39" s="84" t="s">
        <v>154</v>
      </c>
    </row>
    <row r="40" spans="1:2" x14ac:dyDescent="0.4">
      <c r="A40" s="2" t="s">
        <v>113</v>
      </c>
    </row>
    <row r="41" spans="1:2" x14ac:dyDescent="0.4">
      <c r="A41" s="84" t="s">
        <v>101</v>
      </c>
      <c r="B41" s="84" t="s">
        <v>118</v>
      </c>
    </row>
    <row r="42" spans="1:2" x14ac:dyDescent="0.4">
      <c r="A42" s="84" t="s">
        <v>114</v>
      </c>
      <c r="B42" s="84" t="s">
        <v>115</v>
      </c>
    </row>
    <row r="43" spans="1:2" x14ac:dyDescent="0.4">
      <c r="B43" s="84" t="s">
        <v>130</v>
      </c>
    </row>
    <row r="44" spans="1:2" x14ac:dyDescent="0.4">
      <c r="B44" s="84" t="s">
        <v>155</v>
      </c>
    </row>
    <row r="45" spans="1:2" x14ac:dyDescent="0.4">
      <c r="A45" s="84" t="s">
        <v>31</v>
      </c>
      <c r="B45" s="84" t="s">
        <v>119</v>
      </c>
    </row>
    <row r="46" spans="1:2" x14ac:dyDescent="0.4">
      <c r="A46" s="84" t="s">
        <v>114</v>
      </c>
      <c r="B46" s="84" t="s">
        <v>131</v>
      </c>
    </row>
    <row r="47" spans="1:2" x14ac:dyDescent="0.4">
      <c r="B47" s="84" t="s">
        <v>156</v>
      </c>
    </row>
    <row r="48" spans="1:2" x14ac:dyDescent="0.4">
      <c r="B48" s="84" t="s">
        <v>157</v>
      </c>
    </row>
    <row r="49" spans="1:2" ht="20.399999999999999" customHeight="1" x14ac:dyDescent="0.4">
      <c r="B49" s="84" t="s">
        <v>158</v>
      </c>
    </row>
    <row r="50" spans="1:2" x14ac:dyDescent="0.4">
      <c r="A50" s="84" t="s">
        <v>18</v>
      </c>
      <c r="B50" s="84" t="s">
        <v>120</v>
      </c>
    </row>
    <row r="51" spans="1:2" x14ac:dyDescent="0.4">
      <c r="A51" s="84" t="s">
        <v>7</v>
      </c>
      <c r="B51" s="84" t="s">
        <v>121</v>
      </c>
    </row>
    <row r="52" spans="1:2" x14ac:dyDescent="0.4">
      <c r="B52" s="84" t="s">
        <v>122</v>
      </c>
    </row>
    <row r="53" spans="1:2" x14ac:dyDescent="0.4">
      <c r="B53" s="84" t="s">
        <v>123</v>
      </c>
    </row>
    <row r="54" spans="1:2" x14ac:dyDescent="0.4">
      <c r="A54" s="84" t="s">
        <v>5</v>
      </c>
      <c r="B54" s="84" t="s">
        <v>124</v>
      </c>
    </row>
    <row r="55" spans="1:2" x14ac:dyDescent="0.4">
      <c r="A55" s="2" t="s">
        <v>128</v>
      </c>
    </row>
    <row r="56" spans="1:2" x14ac:dyDescent="0.4">
      <c r="B56" s="84" t="s">
        <v>132</v>
      </c>
    </row>
    <row r="57" spans="1:2" x14ac:dyDescent="0.4">
      <c r="B57" s="84" t="s">
        <v>133</v>
      </c>
    </row>
    <row r="58" spans="1:2" x14ac:dyDescent="0.4">
      <c r="B58" s="84" t="s">
        <v>126</v>
      </c>
    </row>
    <row r="59" spans="1:2" x14ac:dyDescent="0.4">
      <c r="B59" s="84" t="s">
        <v>127</v>
      </c>
    </row>
    <row r="60" spans="1:2" x14ac:dyDescent="0.4">
      <c r="A60" s="2" t="s">
        <v>9</v>
      </c>
    </row>
    <row r="61" spans="1:2" x14ac:dyDescent="0.4">
      <c r="A61" s="84" t="s">
        <v>10</v>
      </c>
      <c r="B61" s="84" t="s">
        <v>134</v>
      </c>
    </row>
    <row r="62" spans="1:2" x14ac:dyDescent="0.4">
      <c r="A62" s="84" t="s">
        <v>11</v>
      </c>
      <c r="B62" s="84" t="s">
        <v>159</v>
      </c>
    </row>
    <row r="63" spans="1:2" x14ac:dyDescent="0.4">
      <c r="B63" s="84" t="s">
        <v>160</v>
      </c>
    </row>
    <row r="64" spans="1:2" x14ac:dyDescent="0.4">
      <c r="B64" s="84" t="s">
        <v>164</v>
      </c>
    </row>
    <row r="65" spans="1:2" x14ac:dyDescent="0.4">
      <c r="B65" s="84" t="s">
        <v>165</v>
      </c>
    </row>
    <row r="66" spans="1:2" x14ac:dyDescent="0.4">
      <c r="B66" s="84" t="s">
        <v>166</v>
      </c>
    </row>
    <row r="67" spans="1:2" x14ac:dyDescent="0.4">
      <c r="B67" s="84" t="s">
        <v>167</v>
      </c>
    </row>
    <row r="68" spans="1:2" x14ac:dyDescent="0.4">
      <c r="B68" s="84" t="s">
        <v>168</v>
      </c>
    </row>
    <row r="69" spans="1:2" ht="19.8" customHeight="1" x14ac:dyDescent="0.4">
      <c r="B69" s="84" t="s">
        <v>169</v>
      </c>
    </row>
    <row r="70" spans="1:2" x14ac:dyDescent="0.4">
      <c r="B70" s="84" t="s">
        <v>170</v>
      </c>
    </row>
    <row r="71" spans="1:2" x14ac:dyDescent="0.4">
      <c r="A71" s="2" t="s">
        <v>14</v>
      </c>
    </row>
    <row r="72" spans="1:2" x14ac:dyDescent="0.4">
      <c r="B72" s="84" t="s">
        <v>171</v>
      </c>
    </row>
    <row r="73" spans="1:2" x14ac:dyDescent="0.4">
      <c r="B73" s="84" t="s">
        <v>161</v>
      </c>
    </row>
    <row r="74" spans="1:2" x14ac:dyDescent="0.4">
      <c r="A74" s="2" t="s">
        <v>162</v>
      </c>
    </row>
    <row r="75" spans="1:2" x14ac:dyDescent="0.4">
      <c r="B75" s="84" t="s">
        <v>163</v>
      </c>
    </row>
    <row r="76" spans="1:2" x14ac:dyDescent="0.4">
      <c r="A76" s="2" t="s">
        <v>172</v>
      </c>
    </row>
    <row r="77" spans="1:2" x14ac:dyDescent="0.4">
      <c r="B77" s="84" t="s">
        <v>173</v>
      </c>
    </row>
    <row r="78" spans="1:2" x14ac:dyDescent="0.4">
      <c r="B78" s="84" t="s">
        <v>202</v>
      </c>
    </row>
    <row r="79" spans="1:2" x14ac:dyDescent="0.4">
      <c r="B79" s="84" t="s">
        <v>200</v>
      </c>
    </row>
    <row r="80" spans="1:2" x14ac:dyDescent="0.4">
      <c r="B80" s="84" t="s">
        <v>199</v>
      </c>
    </row>
    <row r="81" spans="1:2" x14ac:dyDescent="0.4">
      <c r="A81" s="2" t="s">
        <v>19</v>
      </c>
    </row>
    <row r="82" spans="1:2" x14ac:dyDescent="0.4">
      <c r="B82" s="84" t="s">
        <v>189</v>
      </c>
    </row>
    <row r="83" spans="1:2" x14ac:dyDescent="0.4">
      <c r="B83" s="84" t="s">
        <v>190</v>
      </c>
    </row>
    <row r="84" spans="1:2" x14ac:dyDescent="0.4">
      <c r="B84" s="84" t="s">
        <v>178</v>
      </c>
    </row>
    <row r="85" spans="1:2" x14ac:dyDescent="0.4">
      <c r="A85" s="2" t="s">
        <v>174</v>
      </c>
    </row>
    <row r="86" spans="1:2" x14ac:dyDescent="0.4">
      <c r="B86" s="84" t="s">
        <v>191</v>
      </c>
    </row>
    <row r="87" spans="1:2" x14ac:dyDescent="0.4">
      <c r="B87" s="84" t="s">
        <v>175</v>
      </c>
    </row>
    <row r="88" spans="1:2" x14ac:dyDescent="0.4">
      <c r="A88" s="2" t="s">
        <v>23</v>
      </c>
    </row>
    <row r="89" spans="1:2" x14ac:dyDescent="0.4">
      <c r="B89" s="84" t="s">
        <v>176</v>
      </c>
    </row>
    <row r="90" spans="1:2" x14ac:dyDescent="0.4">
      <c r="B90" s="84" t="s">
        <v>177</v>
      </c>
    </row>
    <row r="91" spans="1:2" x14ac:dyDescent="0.4">
      <c r="A91" s="2" t="s">
        <v>179</v>
      </c>
    </row>
    <row r="92" spans="1:2" x14ac:dyDescent="0.4">
      <c r="B92" s="84" t="s">
        <v>186</v>
      </c>
    </row>
    <row r="93" spans="1:2" x14ac:dyDescent="0.4">
      <c r="B93" s="84" t="s">
        <v>180</v>
      </c>
    </row>
    <row r="94" spans="1:2" x14ac:dyDescent="0.4">
      <c r="A94" s="2" t="s">
        <v>181</v>
      </c>
    </row>
    <row r="95" spans="1:2" x14ac:dyDescent="0.4">
      <c r="B95" s="84" t="s">
        <v>192</v>
      </c>
    </row>
    <row r="96" spans="1:2" x14ac:dyDescent="0.4">
      <c r="A96" s="2" t="s">
        <v>184</v>
      </c>
    </row>
    <row r="97" spans="2:2" x14ac:dyDescent="0.4">
      <c r="B97" s="84" t="s">
        <v>193</v>
      </c>
    </row>
    <row r="98" spans="2:2" x14ac:dyDescent="0.4">
      <c r="B98" s="84" t="s">
        <v>185</v>
      </c>
    </row>
    <row r="100" spans="2:2" x14ac:dyDescent="0.4">
      <c r="B100" s="84" t="s">
        <v>194</v>
      </c>
    </row>
    <row r="101" spans="2:2" x14ac:dyDescent="0.4">
      <c r="B101" s="84" t="s">
        <v>187</v>
      </c>
    </row>
    <row r="102" spans="2:2" x14ac:dyDescent="0.4">
      <c r="B102" s="84" t="s">
        <v>195</v>
      </c>
    </row>
    <row r="103" spans="2:2" x14ac:dyDescent="0.4">
      <c r="B103" s="84" t="s">
        <v>196</v>
      </c>
    </row>
    <row r="105" spans="2:2" x14ac:dyDescent="0.4">
      <c r="B105" s="84" t="s">
        <v>188</v>
      </c>
    </row>
  </sheetData>
  <pageMargins left="0.7" right="0.7" top="0.75" bottom="0.75" header="0.3" footer="0.3"/>
  <pageSetup scale="43"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51"/>
  <sheetViews>
    <sheetView showGridLines="0" workbookViewId="0">
      <selection activeCell="M10" sqref="M10"/>
    </sheetView>
  </sheetViews>
  <sheetFormatPr defaultRowHeight="21" x14ac:dyDescent="0.4"/>
  <cols>
    <col min="1" max="1" width="8.88671875" style="60"/>
    <col min="2" max="2" width="29.88671875" style="60" customWidth="1"/>
    <col min="3" max="3" width="11.33203125" style="60" bestFit="1" customWidth="1"/>
    <col min="4" max="5" width="13.77734375" style="60" bestFit="1" customWidth="1"/>
    <col min="6" max="16384" width="8.88671875" style="60"/>
  </cols>
  <sheetData>
    <row r="2" spans="2:5" x14ac:dyDescent="0.4">
      <c r="B2" s="60" t="s">
        <v>58</v>
      </c>
    </row>
    <row r="3" spans="2:5" x14ac:dyDescent="0.4">
      <c r="C3" s="61" t="s">
        <v>60</v>
      </c>
      <c r="D3" s="61" t="s">
        <v>62</v>
      </c>
      <c r="E3" s="61" t="s">
        <v>61</v>
      </c>
    </row>
    <row r="4" spans="2:5" x14ac:dyDescent="0.4">
      <c r="B4" s="63" t="s">
        <v>59</v>
      </c>
      <c r="C4" s="64">
        <v>230</v>
      </c>
      <c r="D4" s="64">
        <v>690</v>
      </c>
      <c r="E4" s="64">
        <v>1980</v>
      </c>
    </row>
    <row r="5" spans="2:5" x14ac:dyDescent="0.4">
      <c r="B5" s="63" t="s">
        <v>63</v>
      </c>
      <c r="C5" s="64">
        <v>155</v>
      </c>
      <c r="D5" s="64">
        <v>620</v>
      </c>
      <c r="E5" s="64">
        <v>1740</v>
      </c>
    </row>
    <row r="6" spans="2:5" x14ac:dyDescent="0.4">
      <c r="B6" s="63" t="s">
        <v>64</v>
      </c>
      <c r="C6" s="64">
        <v>180</v>
      </c>
      <c r="D6" s="64">
        <v>540</v>
      </c>
      <c r="E6" s="64">
        <v>1620</v>
      </c>
    </row>
    <row r="7" spans="2:5" x14ac:dyDescent="0.4">
      <c r="B7" s="63" t="s">
        <v>65</v>
      </c>
      <c r="C7" s="64">
        <v>100</v>
      </c>
      <c r="D7" s="64">
        <v>300</v>
      </c>
      <c r="E7" s="64">
        <v>900</v>
      </c>
    </row>
    <row r="8" spans="2:5" x14ac:dyDescent="0.4">
      <c r="B8" s="63" t="s">
        <v>66</v>
      </c>
      <c r="C8" s="64">
        <v>75</v>
      </c>
      <c r="D8" s="64">
        <v>300</v>
      </c>
      <c r="E8" s="64">
        <v>900</v>
      </c>
    </row>
    <row r="9" spans="2:5" x14ac:dyDescent="0.4">
      <c r="B9" s="63" t="s">
        <v>67</v>
      </c>
      <c r="C9" s="64">
        <v>75</v>
      </c>
      <c r="D9" s="64">
        <v>300</v>
      </c>
      <c r="E9" s="64">
        <v>900</v>
      </c>
    </row>
    <row r="10" spans="2:5" x14ac:dyDescent="0.4">
      <c r="B10" s="63" t="s">
        <v>68</v>
      </c>
      <c r="C10" s="64">
        <v>120</v>
      </c>
      <c r="D10" s="64">
        <v>480</v>
      </c>
      <c r="E10" s="64">
        <v>1440</v>
      </c>
    </row>
    <row r="11" spans="2:5" x14ac:dyDescent="0.4">
      <c r="B11" s="63" t="s">
        <v>69</v>
      </c>
      <c r="C11" s="64">
        <v>80</v>
      </c>
      <c r="D11" s="64">
        <v>320</v>
      </c>
      <c r="E11" s="64"/>
    </row>
    <row r="12" spans="2:5" x14ac:dyDescent="0.4">
      <c r="B12" s="63" t="s">
        <v>70</v>
      </c>
      <c r="C12" s="64">
        <v>135</v>
      </c>
      <c r="D12" s="64">
        <v>405</v>
      </c>
      <c r="E12" s="64">
        <v>1125</v>
      </c>
    </row>
    <row r="13" spans="2:5" x14ac:dyDescent="0.4">
      <c r="B13" s="63" t="s">
        <v>71</v>
      </c>
      <c r="C13" s="64">
        <v>250</v>
      </c>
      <c r="D13" s="64">
        <v>750</v>
      </c>
      <c r="E13" s="64">
        <v>2000</v>
      </c>
    </row>
    <row r="14" spans="2:5" x14ac:dyDescent="0.4">
      <c r="B14" s="63" t="s">
        <v>72</v>
      </c>
      <c r="C14" s="64">
        <v>250</v>
      </c>
      <c r="D14" s="64">
        <v>750</v>
      </c>
      <c r="E14" s="64">
        <v>2115</v>
      </c>
    </row>
    <row r="15" spans="2:5" x14ac:dyDescent="0.4">
      <c r="B15" s="63" t="s">
        <v>73</v>
      </c>
      <c r="C15" s="64">
        <v>360</v>
      </c>
      <c r="D15" s="64">
        <v>1080</v>
      </c>
      <c r="E15" s="64">
        <v>3150</v>
      </c>
    </row>
    <row r="16" spans="2:5" x14ac:dyDescent="0.4">
      <c r="B16" s="63"/>
      <c r="C16" s="64"/>
      <c r="D16" s="64"/>
      <c r="E16" s="64"/>
    </row>
    <row r="17" spans="2:5" x14ac:dyDescent="0.4">
      <c r="B17" s="63"/>
      <c r="C17" s="64"/>
      <c r="D17" s="64"/>
      <c r="E17" s="64"/>
    </row>
    <row r="18" spans="2:5" x14ac:dyDescent="0.4">
      <c r="C18" s="62"/>
      <c r="D18" s="62"/>
      <c r="E18" s="62"/>
    </row>
    <row r="19" spans="2:5" x14ac:dyDescent="0.4">
      <c r="C19" s="62"/>
      <c r="D19" s="62"/>
      <c r="E19" s="62"/>
    </row>
    <row r="20" spans="2:5" x14ac:dyDescent="0.4">
      <c r="C20" s="62"/>
      <c r="D20" s="62"/>
      <c r="E20" s="62"/>
    </row>
    <row r="21" spans="2:5" x14ac:dyDescent="0.4">
      <c r="C21" s="62"/>
      <c r="D21" s="62"/>
      <c r="E21" s="62"/>
    </row>
    <row r="22" spans="2:5" x14ac:dyDescent="0.4">
      <c r="C22" s="62"/>
      <c r="D22" s="62"/>
      <c r="E22" s="62"/>
    </row>
    <row r="23" spans="2:5" x14ac:dyDescent="0.4">
      <c r="C23" s="62"/>
      <c r="D23" s="62"/>
      <c r="E23" s="62"/>
    </row>
    <row r="24" spans="2:5" x14ac:dyDescent="0.4">
      <c r="C24" s="62"/>
      <c r="D24" s="62"/>
      <c r="E24" s="62"/>
    </row>
    <row r="25" spans="2:5" x14ac:dyDescent="0.4">
      <c r="C25" s="62"/>
      <c r="D25" s="62"/>
      <c r="E25" s="62"/>
    </row>
    <row r="26" spans="2:5" x14ac:dyDescent="0.4">
      <c r="C26" s="62"/>
      <c r="D26" s="62"/>
      <c r="E26" s="62"/>
    </row>
    <row r="27" spans="2:5" x14ac:dyDescent="0.4">
      <c r="C27" s="62"/>
      <c r="D27" s="62"/>
      <c r="E27" s="62"/>
    </row>
    <row r="28" spans="2:5" x14ac:dyDescent="0.4">
      <c r="C28" s="62"/>
      <c r="D28" s="62"/>
      <c r="E28" s="62"/>
    </row>
    <row r="29" spans="2:5" x14ac:dyDescent="0.4">
      <c r="C29" s="62"/>
      <c r="D29" s="62"/>
      <c r="E29" s="62"/>
    </row>
    <row r="30" spans="2:5" x14ac:dyDescent="0.4">
      <c r="C30" s="62"/>
      <c r="D30" s="62"/>
      <c r="E30" s="62"/>
    </row>
    <row r="31" spans="2:5" x14ac:dyDescent="0.4">
      <c r="C31" s="62"/>
      <c r="D31" s="62"/>
      <c r="E31" s="62"/>
    </row>
    <row r="32" spans="2:5" x14ac:dyDescent="0.4">
      <c r="C32" s="62"/>
      <c r="D32" s="62"/>
      <c r="E32" s="62"/>
    </row>
    <row r="33" spans="3:5" x14ac:dyDescent="0.4">
      <c r="C33" s="62"/>
      <c r="D33" s="62"/>
      <c r="E33" s="62"/>
    </row>
    <row r="34" spans="3:5" x14ac:dyDescent="0.4">
      <c r="C34" s="62"/>
      <c r="D34" s="62"/>
      <c r="E34" s="62"/>
    </row>
    <row r="35" spans="3:5" x14ac:dyDescent="0.4">
      <c r="C35" s="62"/>
      <c r="D35" s="62"/>
      <c r="E35" s="62"/>
    </row>
    <row r="36" spans="3:5" x14ac:dyDescent="0.4">
      <c r="C36" s="62"/>
      <c r="D36" s="62"/>
      <c r="E36" s="62"/>
    </row>
    <row r="37" spans="3:5" x14ac:dyDescent="0.4">
      <c r="C37" s="62"/>
      <c r="D37" s="62"/>
      <c r="E37" s="62"/>
    </row>
    <row r="38" spans="3:5" x14ac:dyDescent="0.4">
      <c r="C38" s="62"/>
      <c r="D38" s="62"/>
      <c r="E38" s="62"/>
    </row>
    <row r="39" spans="3:5" x14ac:dyDescent="0.4">
      <c r="C39" s="62"/>
      <c r="D39" s="62"/>
      <c r="E39" s="62"/>
    </row>
    <row r="40" spans="3:5" x14ac:dyDescent="0.4">
      <c r="C40" s="62"/>
      <c r="D40" s="62"/>
      <c r="E40" s="62"/>
    </row>
    <row r="41" spans="3:5" x14ac:dyDescent="0.4">
      <c r="C41" s="62"/>
      <c r="D41" s="62"/>
      <c r="E41" s="62"/>
    </row>
    <row r="42" spans="3:5" x14ac:dyDescent="0.4">
      <c r="C42" s="62"/>
      <c r="D42" s="62"/>
      <c r="E42" s="62"/>
    </row>
    <row r="43" spans="3:5" x14ac:dyDescent="0.4">
      <c r="C43" s="62"/>
      <c r="D43" s="62"/>
      <c r="E43" s="62"/>
    </row>
    <row r="44" spans="3:5" x14ac:dyDescent="0.4">
      <c r="C44" s="62"/>
      <c r="D44" s="62"/>
      <c r="E44" s="62"/>
    </row>
    <row r="45" spans="3:5" x14ac:dyDescent="0.4">
      <c r="C45" s="62"/>
      <c r="D45" s="62"/>
      <c r="E45" s="62"/>
    </row>
    <row r="46" spans="3:5" x14ac:dyDescent="0.4">
      <c r="C46" s="62"/>
      <c r="D46" s="62"/>
      <c r="E46" s="62"/>
    </row>
    <row r="47" spans="3:5" x14ac:dyDescent="0.4">
      <c r="C47" s="62"/>
      <c r="D47" s="62"/>
      <c r="E47" s="62"/>
    </row>
    <row r="48" spans="3:5" x14ac:dyDescent="0.4">
      <c r="C48" s="62"/>
      <c r="D48" s="62"/>
      <c r="E48" s="62"/>
    </row>
    <row r="49" spans="3:5" x14ac:dyDescent="0.4">
      <c r="C49" s="62"/>
      <c r="D49" s="62"/>
      <c r="E49" s="62"/>
    </row>
    <row r="50" spans="3:5" x14ac:dyDescent="0.4">
      <c r="C50" s="62"/>
      <c r="D50" s="62"/>
      <c r="E50" s="62"/>
    </row>
    <row r="51" spans="3:5" x14ac:dyDescent="0.4">
      <c r="C51" s="62"/>
      <c r="D51" s="62"/>
      <c r="E51" s="62"/>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G14" sqref="G14"/>
    </sheetView>
  </sheetViews>
  <sheetFormatPr defaultColWidth="9.109375" defaultRowHeight="21" x14ac:dyDescent="0.4"/>
  <cols>
    <col min="1" max="1" width="16.44140625" style="13" bestFit="1" customWidth="1"/>
    <col min="2" max="2" width="10.6640625" style="13" bestFit="1" customWidth="1"/>
    <col min="3" max="16384" width="9.109375" style="13"/>
  </cols>
  <sheetData>
    <row r="1" spans="1:2" x14ac:dyDescent="0.4">
      <c r="A1" s="13" t="s">
        <v>25</v>
      </c>
      <c r="B1" s="13" t="s">
        <v>26</v>
      </c>
    </row>
    <row r="2" spans="1:2" x14ac:dyDescent="0.4">
      <c r="A2" s="13" t="s">
        <v>27</v>
      </c>
      <c r="B2" s="13">
        <v>1</v>
      </c>
    </row>
    <row r="3" spans="1:2" x14ac:dyDescent="0.4">
      <c r="A3" s="13" t="s">
        <v>24</v>
      </c>
      <c r="B3" s="13">
        <v>0.01</v>
      </c>
    </row>
    <row r="4" spans="1:2" x14ac:dyDescent="0.4">
      <c r="A4" s="13" t="s">
        <v>28</v>
      </c>
      <c r="B4" s="13">
        <v>1E-3</v>
      </c>
    </row>
  </sheetData>
  <sheetProtection password="CCCB"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i = " h t t p : / / w w w . w 3 . o r g / 2 0 0 1 / X M L S c h e m a - i n s t a n c e "   x m l n s : x s d = " h t t p : / / w w w . w 3 . o r g / 2 0 0 1 / X M L S c h e m a " > < T o k e n s / > < / S w i f t T o k e n s > 
</file>

<file path=customXml/itemProps1.xml><?xml version="1.0" encoding="utf-8"?>
<ds:datastoreItem xmlns:ds="http://schemas.openxmlformats.org/officeDocument/2006/customXml" ds:itemID="{2E9148D6-2F01-4B34-AE5C-0A0137E405D9}">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Bid Worksheet</vt:lpstr>
      <vt:lpstr>Instructions</vt:lpstr>
      <vt:lpstr>Rentals</vt:lpstr>
      <vt:lpstr>UNIT CODES</vt:lpstr>
      <vt:lpstr>'Bid Worksheet'!Print_Area</vt:lpstr>
      <vt:lpstr>Instructions!Print_Area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2019-08-29T15:59:00Z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{2E9148D6-2F01-4B34-AE5C-0A0137E405D9}</vt:lpwstr>
  </property>
</Properties>
</file>